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3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5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18195" windowHeight="11280" activeTab="5"/>
  </bookViews>
  <sheets>
    <sheet name="Overall_figures_Europe" sheetId="21" r:id="rId1"/>
    <sheet name="Overall_Indust_msw_packaging" sheetId="22" r:id="rId2"/>
    <sheet name="Overall_MSW_material" sheetId="23" r:id="rId3"/>
    <sheet name="Length_coastline" sheetId="20" r:id="rId4"/>
    <sheet name="Top_fifteen_items_v2" sheetId="18" r:id="rId5"/>
    <sheet name="Top_fifteen_items_100m_v2" sheetId="27" r:id="rId6"/>
    <sheet name="Litter_Category_Frequency_v2" sheetId="14" r:id="rId7"/>
    <sheet name="Geography_origin_v2" sheetId="1" r:id="rId8"/>
    <sheet name="LCA_v2" sheetId="2" r:id="rId9"/>
    <sheet name="Litter_intention_v2" sheetId="3" r:id="rId10"/>
    <sheet name="Materials_v2" sheetId="4" r:id="rId11"/>
    <sheet name="Pathway_v2" sheetId="6" r:id="rId12"/>
    <sheet name="Packaging_type_v2" sheetId="5" r:id="rId13"/>
    <sheet name="Sea_or_land_origin_v2" sheetId="8" r:id="rId14"/>
    <sheet name="Sector_regional_v2" sheetId="9" r:id="rId15"/>
    <sheet name="Source_activity_v2" sheetId="11" r:id="rId16"/>
    <sheet name="Use_categories_v2" sheetId="12" r:id="rId17"/>
    <sheet name="Use_durability_v2" sheetId="13" r:id="rId18"/>
    <sheet name="Activity_packaging_v2" sheetId="24" r:id="rId19"/>
    <sheet name="MSW_materials_v2" sheetId="25" r:id="rId20"/>
    <sheet name="v2_packaging material" sheetId="28" r:id="rId21"/>
    <sheet name="Blad1" sheetId="29" r:id="rId22"/>
  </sheets>
  <definedNames>
    <definedName name="_xlnm._FilterDatabase" localSheetId="18" hidden="1">Activity_packaging_v2!$A$1:$G$35</definedName>
  </definedNames>
  <calcPr calcId="145621"/>
</workbook>
</file>

<file path=xl/calcChain.xml><?xml version="1.0" encoding="utf-8"?>
<calcChain xmlns="http://schemas.openxmlformats.org/spreadsheetml/2006/main">
  <c r="K71" i="27" l="1"/>
  <c r="L71" i="27"/>
  <c r="K51" i="27"/>
  <c r="L51" i="27"/>
  <c r="K13" i="27"/>
  <c r="L13" i="27"/>
  <c r="L12" i="27"/>
  <c r="K12" i="27"/>
  <c r="K50" i="27"/>
  <c r="L50" i="27"/>
  <c r="L49" i="27"/>
  <c r="K49" i="27"/>
  <c r="K32" i="27"/>
  <c r="L32" i="27"/>
  <c r="L31" i="27"/>
  <c r="K31" i="27"/>
  <c r="K69" i="27"/>
  <c r="L69" i="27"/>
  <c r="K70" i="27"/>
  <c r="L70" i="27"/>
  <c r="L68" i="27"/>
  <c r="K68" i="27"/>
  <c r="L11" i="27"/>
  <c r="K11" i="27"/>
  <c r="K10" i="27"/>
  <c r="L10" i="27" s="1"/>
  <c r="K30" i="27" l="1"/>
  <c r="L30" i="27"/>
  <c r="C23" i="27"/>
  <c r="D23" i="27" s="1"/>
  <c r="L9" i="27" s="1"/>
  <c r="C4" i="27"/>
  <c r="D4" i="27"/>
  <c r="E4" i="27"/>
  <c r="B4" i="27"/>
  <c r="K9" i="27"/>
  <c r="L29" i="27"/>
  <c r="K29" i="27"/>
  <c r="D67" i="27"/>
  <c r="D8" i="27"/>
  <c r="C7" i="21" l="1"/>
  <c r="B65" i="21"/>
  <c r="E7" i="21"/>
  <c r="C4" i="21"/>
  <c r="C3" i="21"/>
  <c r="I4" i="28" l="1"/>
  <c r="L18" i="24"/>
  <c r="L17" i="24"/>
  <c r="J17" i="24"/>
  <c r="L3" i="24"/>
  <c r="L4" i="24"/>
  <c r="L5" i="24"/>
  <c r="I18" i="24" s="1"/>
  <c r="L6" i="24"/>
  <c r="I17" i="24" s="1"/>
  <c r="L7" i="24"/>
  <c r="L8" i="24"/>
  <c r="J18" i="24" s="1"/>
  <c r="L9" i="24"/>
  <c r="L10" i="24"/>
  <c r="L11" i="24"/>
  <c r="K18" i="24" s="1"/>
  <c r="L12" i="24"/>
  <c r="K17" i="24" s="1"/>
  <c r="L13" i="24"/>
  <c r="L2" i="24"/>
  <c r="I3" i="28" l="1"/>
  <c r="H2" i="25"/>
  <c r="G5" i="11"/>
  <c r="H5" i="11"/>
  <c r="I5" i="11"/>
  <c r="J5" i="11"/>
  <c r="K5" i="11"/>
  <c r="F3" i="3"/>
  <c r="I40" i="21"/>
  <c r="M2" i="8" l="1"/>
  <c r="J3" i="8"/>
  <c r="J2" i="8"/>
  <c r="I3" i="8"/>
  <c r="I2" i="8"/>
  <c r="H3" i="8"/>
  <c r="H2" i="8"/>
  <c r="G3" i="8"/>
  <c r="G2" i="8"/>
  <c r="F3" i="8"/>
  <c r="F2" i="8"/>
  <c r="B32" i="23"/>
  <c r="B31" i="23"/>
  <c r="B30" i="23"/>
  <c r="B29" i="23"/>
  <c r="B28" i="23"/>
  <c r="B19" i="23"/>
  <c r="I15" i="25"/>
  <c r="H13" i="25"/>
  <c r="K3" i="25"/>
  <c r="K14" i="25" s="1"/>
  <c r="K4" i="25"/>
  <c r="K16" i="25" s="1"/>
  <c r="K5" i="25"/>
  <c r="K15" i="25" s="1"/>
  <c r="K6" i="25"/>
  <c r="K12" i="25" s="1"/>
  <c r="K7" i="25"/>
  <c r="K2" i="25"/>
  <c r="K13" i="25" s="1"/>
  <c r="J3" i="25"/>
  <c r="J14" i="25" s="1"/>
  <c r="J4" i="25"/>
  <c r="J16" i="25" s="1"/>
  <c r="J5" i="25"/>
  <c r="J15" i="25" s="1"/>
  <c r="J6" i="25"/>
  <c r="J12" i="25" s="1"/>
  <c r="J7" i="25"/>
  <c r="J2" i="25"/>
  <c r="J13" i="25" s="1"/>
  <c r="I3" i="25"/>
  <c r="I14" i="25" s="1"/>
  <c r="I4" i="25"/>
  <c r="I16" i="25" s="1"/>
  <c r="I5" i="25"/>
  <c r="I6" i="25"/>
  <c r="I12" i="25" s="1"/>
  <c r="I7" i="25"/>
  <c r="I2" i="25"/>
  <c r="I8" i="25" s="1"/>
  <c r="H7" i="25"/>
  <c r="H3" i="25"/>
  <c r="H4" i="25"/>
  <c r="H16" i="25" s="1"/>
  <c r="H5" i="25"/>
  <c r="H15" i="25" s="1"/>
  <c r="H6" i="25"/>
  <c r="H12" i="25" s="1"/>
  <c r="B55" i="22"/>
  <c r="B54" i="22"/>
  <c r="B53" i="22"/>
  <c r="B52" i="22"/>
  <c r="B51" i="22"/>
  <c r="B48" i="22"/>
  <c r="B47" i="22"/>
  <c r="B46" i="22"/>
  <c r="B45" i="22"/>
  <c r="B44" i="22"/>
  <c r="B43" i="22"/>
  <c r="G24" i="22"/>
  <c r="B34" i="22"/>
  <c r="B26" i="22"/>
  <c r="B25" i="22"/>
  <c r="C24" i="22"/>
  <c r="B24" i="22"/>
  <c r="F48" i="28"/>
  <c r="L12" i="28"/>
  <c r="L10" i="28"/>
  <c r="K12" i="28"/>
  <c r="K6" i="28"/>
  <c r="K10" i="28"/>
  <c r="K4" i="28"/>
  <c r="F35" i="28"/>
  <c r="F24" i="28"/>
  <c r="J12" i="28"/>
  <c r="J10" i="28"/>
  <c r="I6" i="28"/>
  <c r="O3" i="28" s="1"/>
  <c r="F14" i="28"/>
  <c r="L13" i="28"/>
  <c r="L11" i="28"/>
  <c r="L9" i="28"/>
  <c r="L8" i="28"/>
  <c r="L5" i="28"/>
  <c r="L7" i="28"/>
  <c r="L3" i="28"/>
  <c r="K13" i="28"/>
  <c r="K11" i="28"/>
  <c r="K5" i="28"/>
  <c r="K7" i="28"/>
  <c r="K8" i="28"/>
  <c r="K3" i="28"/>
  <c r="J11" i="28"/>
  <c r="I9" i="28"/>
  <c r="J8" i="28"/>
  <c r="J5" i="28"/>
  <c r="J7" i="28"/>
  <c r="J3" i="28"/>
  <c r="I8" i="28"/>
  <c r="I7" i="28"/>
  <c r="I5" i="28"/>
  <c r="I11" i="28"/>
  <c r="I13" i="28"/>
  <c r="E35" i="24"/>
  <c r="E26" i="24"/>
  <c r="E17" i="24"/>
  <c r="E10" i="24"/>
  <c r="P13" i="28" l="1"/>
  <c r="Q13" i="28"/>
  <c r="Q6" i="28"/>
  <c r="Q10" i="28"/>
  <c r="O8" i="28"/>
  <c r="Q8" i="28"/>
  <c r="O5" i="28"/>
  <c r="R10" i="28"/>
  <c r="Q7" i="28"/>
  <c r="R11" i="28"/>
  <c r="P9" i="28"/>
  <c r="Q5" i="28"/>
  <c r="H8" i="25"/>
  <c r="H14" i="25"/>
  <c r="O4" i="28"/>
  <c r="Q3" i="28"/>
  <c r="R12" i="28"/>
  <c r="Q11" i="28"/>
  <c r="P10" i="28"/>
  <c r="O7" i="28"/>
  <c r="Q4" i="28"/>
  <c r="R13" i="28"/>
  <c r="Q12" i="28"/>
  <c r="P11" i="28"/>
  <c r="R9" i="28"/>
  <c r="O6" i="28"/>
  <c r="P12" i="28"/>
  <c r="Q9" i="28"/>
  <c r="I13" i="25"/>
  <c r="K8" i="25"/>
  <c r="J8" i="25"/>
  <c r="K14" i="28"/>
  <c r="P14" i="28" l="1"/>
  <c r="Q14" i="28"/>
  <c r="R14" i="28"/>
  <c r="J4" i="28"/>
  <c r="J6" i="28"/>
  <c r="N6" i="5"/>
  <c r="O6" i="5"/>
  <c r="P6" i="5"/>
  <c r="Q6" i="5"/>
  <c r="M6" i="5"/>
  <c r="I5" i="5"/>
  <c r="I4" i="5"/>
  <c r="I3" i="5"/>
  <c r="I2" i="5"/>
  <c r="H5" i="5"/>
  <c r="H4" i="5"/>
  <c r="H3" i="5"/>
  <c r="H2" i="5"/>
  <c r="G5" i="5"/>
  <c r="G3" i="5"/>
  <c r="G2" i="5"/>
  <c r="F5" i="5"/>
  <c r="F4" i="5"/>
  <c r="F3" i="5"/>
  <c r="F2" i="5"/>
  <c r="J4" i="13"/>
  <c r="J3" i="13"/>
  <c r="J2" i="13"/>
  <c r="I4" i="13"/>
  <c r="I3" i="13"/>
  <c r="I2" i="13"/>
  <c r="H4" i="13"/>
  <c r="H3" i="13"/>
  <c r="H2" i="13"/>
  <c r="G4" i="13"/>
  <c r="G3" i="13"/>
  <c r="G2" i="13"/>
  <c r="J6" i="2"/>
  <c r="J5" i="2"/>
  <c r="J4" i="2"/>
  <c r="J3" i="2"/>
  <c r="I6" i="2"/>
  <c r="I5" i="2"/>
  <c r="I4" i="2"/>
  <c r="I3" i="2"/>
  <c r="H6" i="2"/>
  <c r="H5" i="2"/>
  <c r="H4" i="2"/>
  <c r="H3" i="2"/>
  <c r="G6" i="2"/>
  <c r="G5" i="2"/>
  <c r="G4" i="2"/>
  <c r="G3" i="2"/>
  <c r="N17" i="9"/>
  <c r="O17" i="9"/>
  <c r="P17" i="9"/>
  <c r="M17" i="9"/>
  <c r="F2" i="9"/>
  <c r="K5" i="1"/>
  <c r="K4" i="1"/>
  <c r="K3" i="1"/>
  <c r="J5" i="1"/>
  <c r="J4" i="1"/>
  <c r="J3" i="1"/>
  <c r="I5" i="1"/>
  <c r="I4" i="1"/>
  <c r="I3" i="1"/>
  <c r="H5" i="1"/>
  <c r="H4" i="1"/>
  <c r="H3" i="1"/>
  <c r="G5" i="1"/>
  <c r="G4" i="1"/>
  <c r="G3" i="1"/>
  <c r="K4" i="3"/>
  <c r="K3" i="3"/>
  <c r="J4" i="3"/>
  <c r="J3" i="3"/>
  <c r="I4" i="3"/>
  <c r="I3" i="3"/>
  <c r="H4" i="3"/>
  <c r="H3" i="3"/>
  <c r="G4" i="3"/>
  <c r="G3" i="3"/>
  <c r="J2" i="6"/>
  <c r="I5" i="6"/>
  <c r="I4" i="6"/>
  <c r="I3" i="6"/>
  <c r="I2" i="6"/>
  <c r="H5" i="6"/>
  <c r="H4" i="6"/>
  <c r="H3" i="6"/>
  <c r="H2" i="6"/>
  <c r="G5" i="6"/>
  <c r="G4" i="6"/>
  <c r="G3" i="6"/>
  <c r="G2" i="6"/>
  <c r="F5" i="6"/>
  <c r="F4" i="6"/>
  <c r="F3" i="6"/>
  <c r="F2" i="6"/>
  <c r="E82" i="27"/>
  <c r="C82" i="27"/>
  <c r="D82" i="27" s="1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E62" i="27"/>
  <c r="D62" i="27"/>
  <c r="C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E42" i="27"/>
  <c r="C42" i="27"/>
  <c r="D42" i="27" s="1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E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P6" i="28" l="1"/>
  <c r="P4" i="28"/>
  <c r="J14" i="28"/>
  <c r="P5" i="28"/>
  <c r="P7" i="28"/>
  <c r="P8" i="28"/>
  <c r="P3" i="28"/>
  <c r="C55" i="21"/>
  <c r="D55" i="21"/>
  <c r="E55" i="21"/>
  <c r="B55" i="21"/>
  <c r="I16" i="9"/>
  <c r="I14" i="9"/>
  <c r="I12" i="9"/>
  <c r="I10" i="9"/>
  <c r="I9" i="9"/>
  <c r="I8" i="9"/>
  <c r="I7" i="9"/>
  <c r="I6" i="9"/>
  <c r="I5" i="9"/>
  <c r="I4" i="9"/>
  <c r="I3" i="9"/>
  <c r="I2" i="9"/>
  <c r="H15" i="9"/>
  <c r="H14" i="9"/>
  <c r="H13" i="9"/>
  <c r="H12" i="9"/>
  <c r="H11" i="9"/>
  <c r="H10" i="9"/>
  <c r="H9" i="9"/>
  <c r="H8" i="9"/>
  <c r="H6" i="9"/>
  <c r="H5" i="9"/>
  <c r="H4" i="9"/>
  <c r="H3" i="9"/>
  <c r="H2" i="9"/>
  <c r="G16" i="9"/>
  <c r="H16" i="9"/>
  <c r="G14" i="9"/>
  <c r="G12" i="9"/>
  <c r="G10" i="9"/>
  <c r="G9" i="9"/>
  <c r="G8" i="9"/>
  <c r="G6" i="9"/>
  <c r="G5" i="9"/>
  <c r="G4" i="9"/>
  <c r="G3" i="9"/>
  <c r="G2" i="9"/>
  <c r="J2" i="9" s="1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59" i="21" l="1"/>
  <c r="F60" i="21"/>
  <c r="F58" i="21"/>
  <c r="C61" i="21"/>
  <c r="D61" i="21"/>
  <c r="E61" i="21"/>
  <c r="F61" i="21"/>
  <c r="B61" i="21"/>
  <c r="I26" i="21"/>
  <c r="K5" i="12"/>
  <c r="K4" i="12"/>
  <c r="K3" i="12"/>
  <c r="K2" i="12"/>
  <c r="J5" i="12"/>
  <c r="J4" i="12"/>
  <c r="J3" i="12"/>
  <c r="J2" i="12"/>
  <c r="I5" i="12"/>
  <c r="I4" i="12"/>
  <c r="I3" i="12"/>
  <c r="I2" i="12"/>
  <c r="H5" i="12"/>
  <c r="H3" i="12"/>
  <c r="H2" i="12"/>
  <c r="H6" i="12" s="1"/>
  <c r="G4" i="12"/>
  <c r="G5" i="12"/>
  <c r="G3" i="12"/>
  <c r="G2" i="12"/>
  <c r="R21" i="21"/>
  <c r="O11" i="21"/>
  <c r="J18" i="21"/>
  <c r="I11" i="21"/>
  <c r="I9" i="4"/>
  <c r="I8" i="4"/>
  <c r="G12" i="4"/>
  <c r="G11" i="4"/>
  <c r="G10" i="4"/>
  <c r="G9" i="4"/>
  <c r="G8" i="4"/>
  <c r="G7" i="4"/>
  <c r="G6" i="4"/>
  <c r="G5" i="4"/>
  <c r="G4" i="4"/>
  <c r="G3" i="4"/>
  <c r="G2" i="4"/>
  <c r="H10" i="4"/>
  <c r="H9" i="4"/>
  <c r="H8" i="4"/>
  <c r="H7" i="4"/>
  <c r="H6" i="4"/>
  <c r="H5" i="4"/>
  <c r="H4" i="4"/>
  <c r="H3" i="4"/>
  <c r="H2" i="4"/>
  <c r="I12" i="4"/>
  <c r="I11" i="4"/>
  <c r="I10" i="4"/>
  <c r="I7" i="4"/>
  <c r="I6" i="4"/>
  <c r="I5" i="4"/>
  <c r="I4" i="4"/>
  <c r="I3" i="4"/>
  <c r="I2" i="4"/>
  <c r="J12" i="4"/>
  <c r="J11" i="4"/>
  <c r="J10" i="4"/>
  <c r="J9" i="4"/>
  <c r="J8" i="4"/>
  <c r="J7" i="4"/>
  <c r="J6" i="4"/>
  <c r="J5" i="4"/>
  <c r="J4" i="4"/>
  <c r="J3" i="4"/>
  <c r="J2" i="4"/>
  <c r="B19" i="22"/>
  <c r="D7" i="23"/>
  <c r="D7" i="22"/>
  <c r="O34" i="21"/>
  <c r="L34" i="21"/>
  <c r="K34" i="21"/>
  <c r="J34" i="21"/>
  <c r="I34" i="21"/>
  <c r="E37" i="21"/>
  <c r="D37" i="21"/>
  <c r="C37" i="21"/>
  <c r="B37" i="21"/>
  <c r="I37" i="21" s="1"/>
  <c r="G4" i="11"/>
  <c r="G3" i="11"/>
  <c r="G2" i="11"/>
  <c r="H4" i="11"/>
  <c r="H3" i="11"/>
  <c r="H2" i="11"/>
  <c r="I4" i="11"/>
  <c r="I3" i="11"/>
  <c r="I2" i="11"/>
  <c r="J4" i="11"/>
  <c r="J3" i="11"/>
  <c r="J2" i="11"/>
  <c r="D18" i="18"/>
  <c r="C18" i="18"/>
  <c r="B366" i="14"/>
  <c r="C255" i="14" s="1"/>
  <c r="B249" i="14"/>
  <c r="C166" i="14" s="1"/>
  <c r="B161" i="14"/>
  <c r="C110" i="14" s="1"/>
  <c r="C47" i="14"/>
  <c r="C75" i="14"/>
  <c r="B94" i="14"/>
  <c r="C7" i="14" s="1"/>
  <c r="G6" i="12" l="1"/>
  <c r="N2" i="12" s="1"/>
  <c r="C182" i="14"/>
  <c r="C152" i="14"/>
  <c r="C238" i="14"/>
  <c r="C37" i="14"/>
  <c r="C123" i="14"/>
  <c r="C219" i="14"/>
  <c r="C84" i="14"/>
  <c r="C9" i="14"/>
  <c r="C100" i="14"/>
  <c r="C199" i="14"/>
  <c r="C345" i="14"/>
  <c r="C318" i="14"/>
  <c r="C292" i="14"/>
  <c r="C260" i="14"/>
  <c r="C143" i="14"/>
  <c r="C116" i="14"/>
  <c r="C235" i="14"/>
  <c r="C216" i="14"/>
  <c r="C198" i="14"/>
  <c r="C178" i="14"/>
  <c r="C253" i="14"/>
  <c r="C340" i="14"/>
  <c r="C313" i="14"/>
  <c r="C281" i="14"/>
  <c r="C254" i="14"/>
  <c r="C65" i="14"/>
  <c r="C27" i="14"/>
  <c r="C159" i="14"/>
  <c r="C138" i="14"/>
  <c r="C115" i="14"/>
  <c r="C247" i="14"/>
  <c r="C227" i="14"/>
  <c r="C210" i="14"/>
  <c r="C190" i="14"/>
  <c r="C171" i="14"/>
  <c r="C361" i="14"/>
  <c r="C334" i="14"/>
  <c r="C302" i="14"/>
  <c r="C276" i="14"/>
  <c r="C92" i="14"/>
  <c r="C55" i="14"/>
  <c r="C17" i="14"/>
  <c r="C158" i="14"/>
  <c r="C131" i="14"/>
  <c r="C102" i="14"/>
  <c r="C246" i="14"/>
  <c r="C226" i="14"/>
  <c r="C206" i="14"/>
  <c r="C188" i="14"/>
  <c r="C168" i="14"/>
  <c r="C356" i="14"/>
  <c r="C324" i="14"/>
  <c r="C297" i="14"/>
  <c r="C270" i="14"/>
  <c r="C89" i="14"/>
  <c r="C81" i="14"/>
  <c r="C73" i="14"/>
  <c r="C63" i="14"/>
  <c r="C53" i="14"/>
  <c r="C44" i="14"/>
  <c r="C33" i="14"/>
  <c r="C25" i="14"/>
  <c r="C16" i="14"/>
  <c r="C5" i="14"/>
  <c r="C3" i="14"/>
  <c r="C88" i="14"/>
  <c r="C80" i="14"/>
  <c r="C69" i="14"/>
  <c r="C60" i="14"/>
  <c r="C52" i="14"/>
  <c r="C41" i="14"/>
  <c r="C32" i="14"/>
  <c r="C23" i="14"/>
  <c r="C12" i="14"/>
  <c r="C4" i="14"/>
  <c r="C242" i="14"/>
  <c r="C232" i="14"/>
  <c r="C224" i="14"/>
  <c r="C214" i="14"/>
  <c r="C204" i="14"/>
  <c r="C195" i="14"/>
  <c r="C184" i="14"/>
  <c r="C176" i="14"/>
  <c r="C167" i="14"/>
  <c r="C93" i="14"/>
  <c r="C86" i="14"/>
  <c r="C76" i="14"/>
  <c r="C68" i="14"/>
  <c r="C59" i="14"/>
  <c r="C48" i="14"/>
  <c r="C39" i="14"/>
  <c r="C31" i="14"/>
  <c r="C20" i="14"/>
  <c r="C11" i="14"/>
  <c r="C144" i="14"/>
  <c r="C128" i="14"/>
  <c r="C248" i="14"/>
  <c r="C240" i="14"/>
  <c r="C231" i="14"/>
  <c r="C220" i="14"/>
  <c r="C211" i="14"/>
  <c r="C203" i="14"/>
  <c r="C192" i="14"/>
  <c r="C183" i="14"/>
  <c r="C174" i="14"/>
  <c r="C350" i="14"/>
  <c r="C329" i="14"/>
  <c r="C308" i="14"/>
  <c r="C286" i="14"/>
  <c r="C265" i="14"/>
  <c r="C104" i="14"/>
  <c r="C111" i="14"/>
  <c r="C118" i="14"/>
  <c r="C126" i="14"/>
  <c r="C132" i="14"/>
  <c r="C139" i="14"/>
  <c r="C147" i="14"/>
  <c r="C154" i="14"/>
  <c r="C160" i="14"/>
  <c r="C99" i="14"/>
  <c r="C106" i="14"/>
  <c r="C112" i="14"/>
  <c r="C120" i="14"/>
  <c r="C127" i="14"/>
  <c r="C134" i="14"/>
  <c r="C142" i="14"/>
  <c r="C148" i="14"/>
  <c r="C155" i="14"/>
  <c r="C150" i="14"/>
  <c r="C136" i="14"/>
  <c r="C122" i="14"/>
  <c r="C107" i="14"/>
  <c r="C365" i="14"/>
  <c r="C360" i="14"/>
  <c r="C354" i="14"/>
  <c r="C349" i="14"/>
  <c r="C344" i="14"/>
  <c r="C338" i="14"/>
  <c r="C333" i="14"/>
  <c r="C328" i="14"/>
  <c r="C322" i="14"/>
  <c r="C317" i="14"/>
  <c r="C312" i="14"/>
  <c r="C306" i="14"/>
  <c r="C301" i="14"/>
  <c r="C296" i="14"/>
  <c r="C290" i="14"/>
  <c r="C285" i="14"/>
  <c r="C280" i="14"/>
  <c r="C274" i="14"/>
  <c r="C269" i="14"/>
  <c r="C264" i="14"/>
  <c r="C258" i="14"/>
  <c r="C90" i="14"/>
  <c r="C85" i="14"/>
  <c r="C79" i="14"/>
  <c r="C71" i="14"/>
  <c r="C64" i="14"/>
  <c r="C57" i="14"/>
  <c r="C49" i="14"/>
  <c r="C43" i="14"/>
  <c r="C36" i="14"/>
  <c r="C28" i="14"/>
  <c r="C21" i="14"/>
  <c r="C15" i="14"/>
  <c r="C243" i="14"/>
  <c r="C236" i="14"/>
  <c r="C230" i="14"/>
  <c r="C222" i="14"/>
  <c r="C215" i="14"/>
  <c r="C208" i="14"/>
  <c r="C200" i="14"/>
  <c r="C194" i="14"/>
  <c r="C187" i="14"/>
  <c r="C179" i="14"/>
  <c r="C172" i="14"/>
  <c r="C364" i="14"/>
  <c r="C358" i="14"/>
  <c r="C353" i="14"/>
  <c r="C348" i="14"/>
  <c r="C342" i="14"/>
  <c r="C337" i="14"/>
  <c r="C332" i="14"/>
  <c r="C326" i="14"/>
  <c r="C321" i="14"/>
  <c r="C316" i="14"/>
  <c r="C310" i="14"/>
  <c r="C305" i="14"/>
  <c r="C300" i="14"/>
  <c r="C294" i="14"/>
  <c r="C289" i="14"/>
  <c r="C284" i="14"/>
  <c r="C278" i="14"/>
  <c r="C273" i="14"/>
  <c r="C268" i="14"/>
  <c r="C262" i="14"/>
  <c r="C257" i="14"/>
  <c r="C362" i="14"/>
  <c r="C357" i="14"/>
  <c r="C352" i="14"/>
  <c r="C346" i="14"/>
  <c r="C341" i="14"/>
  <c r="C336" i="14"/>
  <c r="C330" i="14"/>
  <c r="C325" i="14"/>
  <c r="C320" i="14"/>
  <c r="C314" i="14"/>
  <c r="C309" i="14"/>
  <c r="C304" i="14"/>
  <c r="C298" i="14"/>
  <c r="C293" i="14"/>
  <c r="C288" i="14"/>
  <c r="C282" i="14"/>
  <c r="C277" i="14"/>
  <c r="C272" i="14"/>
  <c r="C266" i="14"/>
  <c r="C261" i="14"/>
  <c r="C256" i="14"/>
  <c r="C6" i="14"/>
  <c r="C10" i="14"/>
  <c r="C14" i="14"/>
  <c r="C18" i="14"/>
  <c r="C22" i="14"/>
  <c r="C26" i="14"/>
  <c r="C30" i="14"/>
  <c r="C34" i="14"/>
  <c r="C38" i="14"/>
  <c r="C42" i="14"/>
  <c r="C46" i="14"/>
  <c r="C50" i="14"/>
  <c r="C54" i="14"/>
  <c r="C58" i="14"/>
  <c r="C62" i="14"/>
  <c r="C66" i="14"/>
  <c r="C70" i="14"/>
  <c r="C74" i="14"/>
  <c r="C78" i="14"/>
  <c r="C82" i="14"/>
  <c r="C91" i="14"/>
  <c r="C87" i="14"/>
  <c r="C83" i="14"/>
  <c r="C77" i="14"/>
  <c r="C72" i="14"/>
  <c r="C67" i="14"/>
  <c r="C61" i="14"/>
  <c r="C56" i="14"/>
  <c r="C51" i="14"/>
  <c r="C45" i="14"/>
  <c r="C40" i="14"/>
  <c r="C35" i="14"/>
  <c r="C29" i="14"/>
  <c r="C24" i="14"/>
  <c r="C19" i="14"/>
  <c r="C13" i="14"/>
  <c r="C8" i="14"/>
  <c r="C101" i="14"/>
  <c r="C105" i="14"/>
  <c r="C109" i="14"/>
  <c r="C113" i="14"/>
  <c r="C117" i="14"/>
  <c r="C121" i="14"/>
  <c r="C125" i="14"/>
  <c r="C129" i="14"/>
  <c r="C133" i="14"/>
  <c r="C137" i="14"/>
  <c r="C141" i="14"/>
  <c r="C145" i="14"/>
  <c r="C149" i="14"/>
  <c r="C153" i="14"/>
  <c r="C157" i="14"/>
  <c r="C98" i="14"/>
  <c r="C156" i="14"/>
  <c r="C151" i="14"/>
  <c r="C146" i="14"/>
  <c r="C140" i="14"/>
  <c r="C135" i="14"/>
  <c r="C130" i="14"/>
  <c r="C124" i="14"/>
  <c r="C119" i="14"/>
  <c r="C114" i="14"/>
  <c r="C108" i="14"/>
  <c r="C103" i="14"/>
  <c r="C169" i="14"/>
  <c r="C173" i="14"/>
  <c r="C177" i="14"/>
  <c r="C181" i="14"/>
  <c r="C185" i="14"/>
  <c r="C189" i="14"/>
  <c r="C193" i="14"/>
  <c r="C197" i="14"/>
  <c r="C201" i="14"/>
  <c r="C205" i="14"/>
  <c r="C209" i="14"/>
  <c r="C213" i="14"/>
  <c r="C217" i="14"/>
  <c r="C221" i="14"/>
  <c r="C225" i="14"/>
  <c r="C229" i="14"/>
  <c r="C233" i="14"/>
  <c r="C237" i="14"/>
  <c r="C241" i="14"/>
  <c r="C245" i="14"/>
  <c r="C165" i="14"/>
  <c r="C244" i="14"/>
  <c r="C239" i="14"/>
  <c r="C234" i="14"/>
  <c r="C228" i="14"/>
  <c r="C223" i="14"/>
  <c r="C218" i="14"/>
  <c r="C212" i="14"/>
  <c r="C207" i="14"/>
  <c r="C202" i="14"/>
  <c r="C196" i="14"/>
  <c r="C191" i="14"/>
  <c r="C186" i="14"/>
  <c r="C180" i="14"/>
  <c r="C175" i="14"/>
  <c r="C170" i="14"/>
  <c r="C363" i="14"/>
  <c r="C359" i="14"/>
  <c r="C355" i="14"/>
  <c r="C351" i="14"/>
  <c r="C347" i="14"/>
  <c r="C343" i="14"/>
  <c r="C339" i="14"/>
  <c r="C335" i="14"/>
  <c r="C331" i="14"/>
  <c r="C327" i="14"/>
  <c r="C323" i="14"/>
  <c r="C319" i="14"/>
  <c r="C315" i="14"/>
  <c r="C311" i="14"/>
  <c r="C307" i="14"/>
  <c r="C303" i="14"/>
  <c r="C299" i="14"/>
  <c r="C295" i="14"/>
  <c r="C291" i="14"/>
  <c r="C287" i="14"/>
  <c r="C283" i="14"/>
  <c r="C279" i="14"/>
  <c r="C275" i="14"/>
  <c r="C271" i="14"/>
  <c r="C267" i="14"/>
  <c r="C263" i="14"/>
  <c r="C259" i="14"/>
  <c r="J13" i="4"/>
  <c r="L2" i="11"/>
  <c r="D7" i="21"/>
  <c r="K4" i="11"/>
  <c r="L4" i="11"/>
  <c r="L3" i="11"/>
  <c r="D78" i="18"/>
  <c r="C78" i="18"/>
  <c r="D58" i="18"/>
  <c r="C58" i="18"/>
  <c r="C38" i="18"/>
  <c r="D38" i="18"/>
  <c r="K2" i="11" l="1"/>
  <c r="T2" i="11" s="1"/>
  <c r="B7" i="21" l="1"/>
  <c r="N3" i="1" l="1"/>
  <c r="C19" i="23" l="1"/>
  <c r="D19" i="23"/>
  <c r="E19" i="23"/>
  <c r="C20" i="23"/>
  <c r="D20" i="23"/>
  <c r="E20" i="23"/>
  <c r="C21" i="23"/>
  <c r="D21" i="23"/>
  <c r="E21" i="23"/>
  <c r="C22" i="23"/>
  <c r="D22" i="23"/>
  <c r="E22" i="23"/>
  <c r="C23" i="23"/>
  <c r="D23" i="23"/>
  <c r="E23" i="23"/>
  <c r="B20" i="23"/>
  <c r="B21" i="23"/>
  <c r="B22" i="23"/>
  <c r="B23" i="23"/>
  <c r="F23" i="23" s="1"/>
  <c r="B7" i="23"/>
  <c r="C5" i="23" s="1"/>
  <c r="E20" i="22"/>
  <c r="E34" i="22" s="1"/>
  <c r="D20" i="22"/>
  <c r="D37" i="22" s="1"/>
  <c r="C20" i="22"/>
  <c r="C36" i="22" s="1"/>
  <c r="B20" i="22"/>
  <c r="B38" i="22" s="1"/>
  <c r="E19" i="22"/>
  <c r="D19" i="22"/>
  <c r="D27" i="22" s="1"/>
  <c r="C19" i="22"/>
  <c r="C29" i="22" s="1"/>
  <c r="B7" i="22"/>
  <c r="C7" i="22" s="1"/>
  <c r="F21" i="23" l="1"/>
  <c r="C26" i="22"/>
  <c r="B27" i="22"/>
  <c r="C38" i="22"/>
  <c r="D25" i="22"/>
  <c r="D34" i="22"/>
  <c r="D28" i="22"/>
  <c r="C37" i="22"/>
  <c r="C34" i="22"/>
  <c r="D38" i="22"/>
  <c r="D35" i="22"/>
  <c r="C27" i="22"/>
  <c r="B37" i="22"/>
  <c r="D36" i="22"/>
  <c r="E24" i="23"/>
  <c r="C4" i="23"/>
  <c r="F22" i="23"/>
  <c r="D24" i="23"/>
  <c r="C24" i="23"/>
  <c r="F19" i="23"/>
  <c r="F20" i="23"/>
  <c r="B24" i="23"/>
  <c r="C6" i="23"/>
  <c r="C3" i="23"/>
  <c r="C7" i="23"/>
  <c r="E35" i="22"/>
  <c r="B36" i="22"/>
  <c r="E36" i="22"/>
  <c r="C5" i="22"/>
  <c r="B35" i="22"/>
  <c r="E37" i="22"/>
  <c r="C35" i="22"/>
  <c r="C6" i="22"/>
  <c r="C28" i="22"/>
  <c r="D24" i="22"/>
  <c r="E38" i="22"/>
  <c r="F20" i="22"/>
  <c r="G20" i="22" s="1"/>
  <c r="E26" i="22"/>
  <c r="F19" i="22"/>
  <c r="G19" i="22" s="1"/>
  <c r="B28" i="22"/>
  <c r="D29" i="22"/>
  <c r="E27" i="22"/>
  <c r="F27" i="22" s="1"/>
  <c r="D26" i="22"/>
  <c r="C25" i="22"/>
  <c r="E25" i="22"/>
  <c r="B29" i="22"/>
  <c r="E28" i="22"/>
  <c r="E24" i="22"/>
  <c r="E29" i="22"/>
  <c r="C3" i="22"/>
  <c r="C4" i="22"/>
  <c r="E65" i="21"/>
  <c r="D65" i="21"/>
  <c r="C65" i="21"/>
  <c r="C66" i="21"/>
  <c r="D66" i="21"/>
  <c r="E66" i="21"/>
  <c r="B66" i="21"/>
  <c r="F37" i="22" l="1"/>
  <c r="F65" i="21"/>
  <c r="G65" i="21" s="1"/>
  <c r="C39" i="22"/>
  <c r="F66" i="21"/>
  <c r="G66" i="21" s="1"/>
  <c r="F38" i="22"/>
  <c r="G38" i="22" s="1"/>
  <c r="F26" i="22"/>
  <c r="G26" i="22" s="1"/>
  <c r="D39" i="22"/>
  <c r="G27" i="22"/>
  <c r="G37" i="22"/>
  <c r="C30" i="22"/>
  <c r="F28" i="22"/>
  <c r="G28" i="22" s="1"/>
  <c r="F35" i="22"/>
  <c r="G35" i="22" s="1"/>
  <c r="F36" i="22"/>
  <c r="G36" i="22" s="1"/>
  <c r="F24" i="23"/>
  <c r="F34" i="22"/>
  <c r="B39" i="22"/>
  <c r="E39" i="22"/>
  <c r="F29" i="22"/>
  <c r="G29" i="22" s="1"/>
  <c r="B30" i="22"/>
  <c r="E30" i="22"/>
  <c r="F25" i="22"/>
  <c r="G25" i="22" s="1"/>
  <c r="D30" i="22"/>
  <c r="F24" i="22"/>
  <c r="G24" i="23" l="1"/>
  <c r="G23" i="23"/>
  <c r="G22" i="23"/>
  <c r="G21" i="23"/>
  <c r="G20" i="23"/>
  <c r="G19" i="23"/>
  <c r="G34" i="22"/>
  <c r="F39" i="22"/>
  <c r="G39" i="22" s="1"/>
  <c r="F30" i="22"/>
  <c r="G30" i="22" s="1"/>
  <c r="K13" i="21"/>
  <c r="Q13" i="21" s="1"/>
  <c r="K14" i="21"/>
  <c r="O37" i="21"/>
  <c r="L37" i="21"/>
  <c r="R37" i="21" s="1"/>
  <c r="K37" i="21"/>
  <c r="Q37" i="21" s="1"/>
  <c r="J37" i="21"/>
  <c r="P37" i="21" s="1"/>
  <c r="L36" i="21"/>
  <c r="R36" i="21" s="1"/>
  <c r="K36" i="21"/>
  <c r="Q36" i="21" s="1"/>
  <c r="J36" i="21"/>
  <c r="P36" i="21" s="1"/>
  <c r="I36" i="21"/>
  <c r="O36" i="21" s="1"/>
  <c r="L35" i="21"/>
  <c r="R35" i="21" s="1"/>
  <c r="K35" i="21"/>
  <c r="Q35" i="21" s="1"/>
  <c r="J35" i="21"/>
  <c r="P35" i="21" s="1"/>
  <c r="I35" i="21"/>
  <c r="O35" i="21" s="1"/>
  <c r="R34" i="21"/>
  <c r="Q34" i="21"/>
  <c r="P34" i="21"/>
  <c r="L26" i="21"/>
  <c r="R26" i="21" s="1"/>
  <c r="K26" i="21"/>
  <c r="Q26" i="21" s="1"/>
  <c r="J26" i="21"/>
  <c r="P26" i="21" s="1"/>
  <c r="O26" i="21"/>
  <c r="L30" i="21"/>
  <c r="R30" i="21" s="1"/>
  <c r="K30" i="21"/>
  <c r="Q30" i="21" s="1"/>
  <c r="J30" i="21"/>
  <c r="P30" i="21" s="1"/>
  <c r="I30" i="21"/>
  <c r="O30" i="21" s="1"/>
  <c r="L29" i="21"/>
  <c r="R29" i="21" s="1"/>
  <c r="K29" i="21"/>
  <c r="Q29" i="21" s="1"/>
  <c r="J29" i="21"/>
  <c r="P29" i="21" s="1"/>
  <c r="I29" i="21"/>
  <c r="O29" i="21" s="1"/>
  <c r="L28" i="21"/>
  <c r="R28" i="21" s="1"/>
  <c r="K28" i="21"/>
  <c r="Q28" i="21" s="1"/>
  <c r="J28" i="21"/>
  <c r="P28" i="21" s="1"/>
  <c r="I28" i="21"/>
  <c r="O28" i="21" s="1"/>
  <c r="L27" i="21"/>
  <c r="R27" i="21" s="1"/>
  <c r="K27" i="21"/>
  <c r="Q27" i="21" s="1"/>
  <c r="J27" i="21"/>
  <c r="P27" i="21" s="1"/>
  <c r="I27" i="21"/>
  <c r="O27" i="21" s="1"/>
  <c r="I13" i="4" l="1"/>
  <c r="P2" i="4" s="1"/>
  <c r="S30" i="21"/>
  <c r="S26" i="21"/>
  <c r="S37" i="21"/>
  <c r="S36" i="21"/>
  <c r="S34" i="21"/>
  <c r="T34" i="21" s="1"/>
  <c r="S27" i="21"/>
  <c r="S28" i="21"/>
  <c r="S29" i="21"/>
  <c r="S35" i="21"/>
  <c r="L22" i="21"/>
  <c r="L12" i="21"/>
  <c r="L13" i="21"/>
  <c r="L14" i="21"/>
  <c r="L15" i="21"/>
  <c r="L16" i="21"/>
  <c r="L17" i="21"/>
  <c r="L18" i="21"/>
  <c r="L19" i="21"/>
  <c r="L20" i="21"/>
  <c r="L21" i="21"/>
  <c r="L11" i="21"/>
  <c r="J11" i="21"/>
  <c r="P11" i="21" s="1"/>
  <c r="K11" i="21"/>
  <c r="Q11" i="21" s="1"/>
  <c r="J22" i="21"/>
  <c r="P22" i="21" s="1"/>
  <c r="J12" i="21"/>
  <c r="P12" i="21" s="1"/>
  <c r="J13" i="21"/>
  <c r="P13" i="21" s="1"/>
  <c r="J14" i="21"/>
  <c r="P14" i="21" s="1"/>
  <c r="J15" i="21"/>
  <c r="P15" i="21" s="1"/>
  <c r="J16" i="21"/>
  <c r="P16" i="21" s="1"/>
  <c r="J17" i="21"/>
  <c r="P17" i="21" s="1"/>
  <c r="P18" i="21"/>
  <c r="J19" i="21"/>
  <c r="P19" i="21" s="1"/>
  <c r="J20" i="21"/>
  <c r="P20" i="21" s="1"/>
  <c r="J21" i="21"/>
  <c r="P21" i="21" s="1"/>
  <c r="K12" i="21"/>
  <c r="Q12" i="21" s="1"/>
  <c r="Q14" i="21"/>
  <c r="K15" i="21"/>
  <c r="Q15" i="21" s="1"/>
  <c r="K16" i="21"/>
  <c r="Q16" i="21" s="1"/>
  <c r="K17" i="21"/>
  <c r="Q17" i="21" s="1"/>
  <c r="K18" i="21"/>
  <c r="Q18" i="21" s="1"/>
  <c r="K19" i="21"/>
  <c r="Q19" i="21" s="1"/>
  <c r="K20" i="21"/>
  <c r="Q20" i="21" s="1"/>
  <c r="K21" i="21"/>
  <c r="Q21" i="21" s="1"/>
  <c r="K22" i="21"/>
  <c r="Q22" i="21" s="1"/>
  <c r="I22" i="21"/>
  <c r="O22" i="21" s="1"/>
  <c r="I12" i="21"/>
  <c r="O12" i="21" s="1"/>
  <c r="I13" i="21"/>
  <c r="O13" i="21" s="1"/>
  <c r="I14" i="21"/>
  <c r="O14" i="21" s="1"/>
  <c r="I15" i="21"/>
  <c r="O15" i="21" s="1"/>
  <c r="I16" i="21"/>
  <c r="O16" i="21" s="1"/>
  <c r="I17" i="21"/>
  <c r="O17" i="21" s="1"/>
  <c r="I18" i="21"/>
  <c r="O18" i="21" s="1"/>
  <c r="I19" i="21"/>
  <c r="O19" i="21" s="1"/>
  <c r="I20" i="21"/>
  <c r="O20" i="21" s="1"/>
  <c r="I21" i="21"/>
  <c r="O21" i="21" s="1"/>
  <c r="B6" i="20"/>
  <c r="C3" i="20" s="1"/>
  <c r="S21" i="21" l="1"/>
  <c r="R12" i="21"/>
  <c r="R17" i="21"/>
  <c r="S17" i="21" s="1"/>
  <c r="R13" i="21"/>
  <c r="S13" i="21" s="1"/>
  <c r="R20" i="21"/>
  <c r="S20" i="21" s="1"/>
  <c r="R16" i="21"/>
  <c r="R19" i="21"/>
  <c r="R15" i="21"/>
  <c r="S15" i="21" s="1"/>
  <c r="R22" i="21"/>
  <c r="S22" i="21" s="1"/>
  <c r="R11" i="21"/>
  <c r="R18" i="21"/>
  <c r="R14" i="21"/>
  <c r="S14" i="21" s="1"/>
  <c r="C2" i="20"/>
  <c r="C6" i="20"/>
  <c r="C5" i="20"/>
  <c r="C4" i="20"/>
  <c r="T37" i="21"/>
  <c r="C5" i="21"/>
  <c r="T30" i="21"/>
  <c r="T28" i="21"/>
  <c r="T27" i="21"/>
  <c r="T26" i="21"/>
  <c r="T29" i="21"/>
  <c r="T36" i="21"/>
  <c r="T35" i="21"/>
  <c r="C6" i="21"/>
  <c r="S18" i="21"/>
  <c r="S16" i="21"/>
  <c r="S12" i="21"/>
  <c r="S19" i="21"/>
  <c r="S11" i="21"/>
  <c r="J6" i="12" l="1"/>
  <c r="Q2" i="12" s="1"/>
  <c r="K6" i="12"/>
  <c r="I6" i="12"/>
  <c r="P4" i="12" s="1"/>
  <c r="T15" i="21"/>
  <c r="T20" i="21"/>
  <c r="T21" i="21"/>
  <c r="T11" i="21"/>
  <c r="T19" i="21"/>
  <c r="T14" i="21"/>
  <c r="T12" i="21"/>
  <c r="T13" i="21"/>
  <c r="T18" i="21"/>
  <c r="T16" i="21"/>
  <c r="T17" i="21"/>
  <c r="I47" i="21"/>
  <c r="I44" i="21"/>
  <c r="I48" i="21"/>
  <c r="I52" i="21"/>
  <c r="I41" i="21"/>
  <c r="I45" i="21"/>
  <c r="I49" i="21"/>
  <c r="I53" i="21"/>
  <c r="I42" i="21"/>
  <c r="I46" i="21"/>
  <c r="I50" i="21"/>
  <c r="I54" i="21"/>
  <c r="I43" i="21"/>
  <c r="I51" i="21"/>
  <c r="O2" i="12"/>
  <c r="N4" i="12"/>
  <c r="O4" i="12"/>
  <c r="G5" i="13"/>
  <c r="N5" i="13" s="1"/>
  <c r="I11" i="9"/>
  <c r="I17" i="9" s="1"/>
  <c r="I13" i="9"/>
  <c r="I15" i="9"/>
  <c r="H7" i="9"/>
  <c r="H17" i="9"/>
  <c r="G7" i="9"/>
  <c r="G11" i="9"/>
  <c r="G13" i="9"/>
  <c r="G15" i="9"/>
  <c r="J4" i="8"/>
  <c r="H4" i="8"/>
  <c r="G4" i="8"/>
  <c r="N4" i="8" s="1"/>
  <c r="F4" i="8"/>
  <c r="J3" i="6"/>
  <c r="J4" i="6"/>
  <c r="J5" i="6"/>
  <c r="F6" i="6"/>
  <c r="J3" i="5"/>
  <c r="J4" i="5"/>
  <c r="Q4" i="5" s="1"/>
  <c r="J5" i="5"/>
  <c r="J2" i="5"/>
  <c r="J6" i="5" s="1"/>
  <c r="P3" i="4"/>
  <c r="P4" i="4"/>
  <c r="P5" i="4"/>
  <c r="P6" i="4"/>
  <c r="P7" i="4"/>
  <c r="P8" i="4"/>
  <c r="P9" i="4"/>
  <c r="P10" i="4"/>
  <c r="P11" i="4"/>
  <c r="P12" i="4"/>
  <c r="K9" i="4"/>
  <c r="K3" i="4"/>
  <c r="K2" i="4"/>
  <c r="K12" i="4"/>
  <c r="K8" i="4"/>
  <c r="K4" i="4"/>
  <c r="G13" i="4"/>
  <c r="Q3" i="3"/>
  <c r="Q4" i="3"/>
  <c r="N3" i="3"/>
  <c r="P4" i="3"/>
  <c r="R4" i="3"/>
  <c r="R3" i="3"/>
  <c r="P3" i="3"/>
  <c r="O3" i="3"/>
  <c r="F4" i="3"/>
  <c r="O3" i="1"/>
  <c r="P3" i="1"/>
  <c r="Q3" i="1"/>
  <c r="R3" i="1"/>
  <c r="O4" i="1"/>
  <c r="P4" i="1"/>
  <c r="Q4" i="1"/>
  <c r="R4" i="1"/>
  <c r="O5" i="1"/>
  <c r="P5" i="1"/>
  <c r="Q5" i="1"/>
  <c r="R5" i="1"/>
  <c r="N4" i="1"/>
  <c r="N5" i="1"/>
  <c r="Q6" i="2"/>
  <c r="K4" i="2"/>
  <c r="K3" i="2"/>
  <c r="Q4" i="2"/>
  <c r="Q3" i="2"/>
  <c r="P3" i="2"/>
  <c r="P5" i="2"/>
  <c r="P6" i="2"/>
  <c r="O4" i="2"/>
  <c r="O6" i="2"/>
  <c r="N4" i="2"/>
  <c r="N5" i="2"/>
  <c r="N6" i="2"/>
  <c r="N3" i="2"/>
  <c r="D15" i="1"/>
  <c r="D16" i="1"/>
  <c r="D12" i="1"/>
  <c r="D13" i="1"/>
  <c r="D9" i="1"/>
  <c r="D10" i="1"/>
  <c r="D14" i="1"/>
  <c r="D11" i="1"/>
  <c r="D8" i="1"/>
  <c r="D6" i="1"/>
  <c r="D5" i="1"/>
  <c r="D7" i="1"/>
  <c r="D3" i="1"/>
  <c r="D4" i="1"/>
  <c r="D2" i="1"/>
  <c r="O3" i="8" l="1"/>
  <c r="O4" i="8"/>
  <c r="O2" i="8"/>
  <c r="M4" i="8"/>
  <c r="M3" i="8"/>
  <c r="N3" i="8"/>
  <c r="I4" i="8"/>
  <c r="N2" i="8"/>
  <c r="Q3" i="5"/>
  <c r="P5" i="5"/>
  <c r="Q5" i="5"/>
  <c r="M5" i="5"/>
  <c r="F6" i="5"/>
  <c r="M4" i="5" s="1"/>
  <c r="G6" i="5"/>
  <c r="N5" i="5" s="1"/>
  <c r="Q2" i="5"/>
  <c r="H6" i="5"/>
  <c r="O2" i="5" s="1"/>
  <c r="I6" i="5"/>
  <c r="P3" i="5" s="1"/>
  <c r="N3" i="13"/>
  <c r="Q2" i="13"/>
  <c r="N4" i="13"/>
  <c r="O3" i="13"/>
  <c r="K4" i="13"/>
  <c r="J5" i="13"/>
  <c r="Q5" i="13" s="1"/>
  <c r="K2" i="13"/>
  <c r="K3" i="13"/>
  <c r="I5" i="13"/>
  <c r="P5" i="13" s="1"/>
  <c r="N2" i="13"/>
  <c r="H5" i="13"/>
  <c r="O5" i="13" s="1"/>
  <c r="R3" i="2"/>
  <c r="K5" i="2"/>
  <c r="O5" i="2"/>
  <c r="R5" i="2" s="1"/>
  <c r="Q5" i="2"/>
  <c r="P4" i="2"/>
  <c r="R4" i="2" s="1"/>
  <c r="O3" i="2"/>
  <c r="K6" i="2"/>
  <c r="N4" i="3"/>
  <c r="O4" i="3"/>
  <c r="N2" i="6"/>
  <c r="M5" i="6"/>
  <c r="M4" i="6"/>
  <c r="P2" i="6"/>
  <c r="M6" i="6"/>
  <c r="M3" i="6"/>
  <c r="M2" i="6"/>
  <c r="J6" i="6"/>
  <c r="H6" i="6"/>
  <c r="G6" i="6"/>
  <c r="I6" i="6"/>
  <c r="P10" i="9"/>
  <c r="P14" i="9"/>
  <c r="P4" i="9"/>
  <c r="P12" i="9"/>
  <c r="P16" i="9"/>
  <c r="P8" i="9"/>
  <c r="P6" i="9"/>
  <c r="N8" i="9"/>
  <c r="O15" i="9"/>
  <c r="O11" i="9"/>
  <c r="O7" i="9"/>
  <c r="O3" i="9"/>
  <c r="P13" i="9"/>
  <c r="P9" i="9"/>
  <c r="P5" i="9"/>
  <c r="O10" i="9"/>
  <c r="O6" i="9"/>
  <c r="O2" i="9"/>
  <c r="O14" i="9"/>
  <c r="M14" i="9"/>
  <c r="O16" i="9"/>
  <c r="O12" i="9"/>
  <c r="O8" i="9"/>
  <c r="O4" i="9"/>
  <c r="P15" i="9"/>
  <c r="P11" i="9"/>
  <c r="P7" i="9"/>
  <c r="P3" i="9"/>
  <c r="F17" i="9"/>
  <c r="M9" i="9" s="1"/>
  <c r="J13" i="9"/>
  <c r="J9" i="9"/>
  <c r="J5" i="9"/>
  <c r="O13" i="9"/>
  <c r="O9" i="9"/>
  <c r="O5" i="9"/>
  <c r="P2" i="9"/>
  <c r="J12" i="9"/>
  <c r="J8" i="9"/>
  <c r="J4" i="9"/>
  <c r="G17" i="9"/>
  <c r="N4" i="9" s="1"/>
  <c r="J15" i="9"/>
  <c r="J11" i="9"/>
  <c r="J7" i="9"/>
  <c r="J3" i="9"/>
  <c r="J14" i="9"/>
  <c r="J10" i="9"/>
  <c r="J6" i="9"/>
  <c r="N15" i="9"/>
  <c r="N11" i="9"/>
  <c r="N7" i="9"/>
  <c r="Q5" i="12"/>
  <c r="Q3" i="12"/>
  <c r="Q4" i="12"/>
  <c r="N5" i="4"/>
  <c r="N9" i="4"/>
  <c r="N8" i="4"/>
  <c r="N4" i="4"/>
  <c r="N12" i="4"/>
  <c r="N6" i="4"/>
  <c r="N10" i="4"/>
  <c r="N3" i="4"/>
  <c r="N7" i="4"/>
  <c r="N11" i="4"/>
  <c r="K11" i="4"/>
  <c r="K7" i="4"/>
  <c r="H13" i="4"/>
  <c r="O7" i="4" s="1"/>
  <c r="K10" i="4"/>
  <c r="K6" i="4"/>
  <c r="K5" i="4"/>
  <c r="Q3" i="4"/>
  <c r="N2" i="4"/>
  <c r="T3" i="11"/>
  <c r="P2" i="11"/>
  <c r="K3" i="11"/>
  <c r="T4" i="11" s="1"/>
  <c r="R3" i="11"/>
  <c r="Q3" i="11"/>
  <c r="T22" i="21"/>
  <c r="P13" i="4"/>
  <c r="O5" i="12"/>
  <c r="P3" i="12"/>
  <c r="P2" i="12"/>
  <c r="P5" i="12"/>
  <c r="O3" i="12"/>
  <c r="O6" i="12" s="1"/>
  <c r="N3" i="12"/>
  <c r="N5" i="12"/>
  <c r="J16" i="9"/>
  <c r="R6" i="2"/>
  <c r="P3" i="8" l="1"/>
  <c r="P4" i="8"/>
  <c r="P2" i="8"/>
  <c r="N2" i="5"/>
  <c r="O5" i="5"/>
  <c r="M3" i="5"/>
  <c r="P2" i="5"/>
  <c r="O3" i="5"/>
  <c r="N3" i="5"/>
  <c r="N4" i="5"/>
  <c r="O4" i="5"/>
  <c r="P4" i="5"/>
  <c r="M2" i="5"/>
  <c r="R4" i="13"/>
  <c r="Q4" i="13"/>
  <c r="Q3" i="13"/>
  <c r="O4" i="13"/>
  <c r="K5" i="13"/>
  <c r="R5" i="13" s="1"/>
  <c r="P3" i="13"/>
  <c r="P2" i="13"/>
  <c r="O2" i="13"/>
  <c r="P4" i="13"/>
  <c r="O2" i="6"/>
  <c r="O6" i="6"/>
  <c r="O4" i="6"/>
  <c r="Q4" i="6"/>
  <c r="Q2" i="6"/>
  <c r="Q6" i="6"/>
  <c r="Q3" i="6"/>
  <c r="Q5" i="6"/>
  <c r="P6" i="6"/>
  <c r="P3" i="6"/>
  <c r="P5" i="6"/>
  <c r="P4" i="6"/>
  <c r="O3" i="6"/>
  <c r="N6" i="6"/>
  <c r="N5" i="6"/>
  <c r="N3" i="6"/>
  <c r="O5" i="6"/>
  <c r="N4" i="6"/>
  <c r="M3" i="9"/>
  <c r="M16" i="9"/>
  <c r="Q16" i="9" s="1"/>
  <c r="M10" i="9"/>
  <c r="M13" i="9"/>
  <c r="M8" i="9"/>
  <c r="N13" i="9"/>
  <c r="N12" i="9"/>
  <c r="J17" i="9"/>
  <c r="N9" i="9"/>
  <c r="Q9" i="9" s="1"/>
  <c r="N14" i="9"/>
  <c r="Q14" i="9" s="1"/>
  <c r="Q13" i="9"/>
  <c r="Q8" i="9"/>
  <c r="M4" i="9"/>
  <c r="Q4" i="9" s="1"/>
  <c r="M11" i="9"/>
  <c r="Q11" i="9" s="1"/>
  <c r="N6" i="9"/>
  <c r="M7" i="9"/>
  <c r="Q7" i="9" s="1"/>
  <c r="N16" i="9"/>
  <c r="M2" i="9"/>
  <c r="M12" i="9"/>
  <c r="N3" i="9"/>
  <c r="Q3" i="9" s="1"/>
  <c r="N2" i="9"/>
  <c r="N5" i="9"/>
  <c r="M6" i="9"/>
  <c r="Q6" i="9" s="1"/>
  <c r="N10" i="9"/>
  <c r="M15" i="9"/>
  <c r="Q15" i="9" s="1"/>
  <c r="M5" i="9"/>
  <c r="Q5" i="9" s="1"/>
  <c r="Q6" i="12"/>
  <c r="N13" i="4"/>
  <c r="O2" i="4"/>
  <c r="O6" i="4"/>
  <c r="Q5" i="4"/>
  <c r="O3" i="4"/>
  <c r="R3" i="4" s="1"/>
  <c r="O8" i="4"/>
  <c r="Q10" i="4"/>
  <c r="Q4" i="4"/>
  <c r="Q6" i="4"/>
  <c r="Q7" i="4"/>
  <c r="R7" i="4" s="1"/>
  <c r="Q12" i="4"/>
  <c r="Q11" i="4"/>
  <c r="K13" i="4"/>
  <c r="O10" i="4"/>
  <c r="O12" i="4"/>
  <c r="R12" i="4" s="1"/>
  <c r="O11" i="4"/>
  <c r="O5" i="4"/>
  <c r="O9" i="4"/>
  <c r="O4" i="4"/>
  <c r="Q9" i="4"/>
  <c r="Q8" i="4"/>
  <c r="Q2" i="4"/>
  <c r="P3" i="11"/>
  <c r="O4" i="11"/>
  <c r="O2" i="11"/>
  <c r="Q4" i="11"/>
  <c r="O3" i="11"/>
  <c r="P4" i="11"/>
  <c r="R2" i="11"/>
  <c r="S2" i="11" s="1"/>
  <c r="R4" i="11"/>
  <c r="Q2" i="11"/>
  <c r="N6" i="12"/>
  <c r="P6" i="12"/>
  <c r="Q2" i="9"/>
  <c r="R2" i="13" l="1"/>
  <c r="R3" i="13"/>
  <c r="Q10" i="9"/>
  <c r="Q12" i="9"/>
  <c r="R8" i="4"/>
  <c r="R6" i="4"/>
  <c r="O13" i="4"/>
  <c r="R2" i="4"/>
  <c r="R9" i="4"/>
  <c r="R5" i="4"/>
  <c r="R10" i="4"/>
  <c r="Q13" i="4"/>
  <c r="R4" i="4"/>
  <c r="R11" i="4"/>
  <c r="S4" i="11"/>
  <c r="S3" i="11"/>
  <c r="R13" i="4" l="1"/>
  <c r="I10" i="28"/>
  <c r="L4" i="28"/>
  <c r="L6" i="28"/>
  <c r="R6" i="28" s="1"/>
  <c r="I12" i="28"/>
  <c r="O11" i="28" l="1"/>
  <c r="R8" i="28"/>
  <c r="I14" i="28"/>
  <c r="O9" i="28"/>
  <c r="O10" i="28"/>
  <c r="R3" i="28"/>
  <c r="O13" i="28"/>
  <c r="R7" i="28"/>
  <c r="R4" i="28"/>
  <c r="O12" i="28"/>
  <c r="R5" i="28"/>
  <c r="L14" i="28"/>
  <c r="O14" i="28" l="1"/>
</calcChain>
</file>

<file path=xl/sharedStrings.xml><?xml version="1.0" encoding="utf-8"?>
<sst xmlns="http://schemas.openxmlformats.org/spreadsheetml/2006/main" count="3002" uniqueCount="364">
  <si>
    <t>sea</t>
  </si>
  <si>
    <t>Expr2</t>
  </si>
  <si>
    <t>Expr1</t>
  </si>
  <si>
    <t>Baltic Sea</t>
  </si>
  <si>
    <t>long distance</t>
  </si>
  <si>
    <t>on site</t>
  </si>
  <si>
    <t>short distance</t>
  </si>
  <si>
    <t>Black Sea</t>
  </si>
  <si>
    <t>Mediterranean Sea</t>
  </si>
  <si>
    <t>North Sea</t>
  </si>
  <si>
    <t>Total</t>
  </si>
  <si>
    <t>consumption</t>
  </si>
  <si>
    <t>post disposal</t>
  </si>
  <si>
    <t>production</t>
  </si>
  <si>
    <t>transport and distribution</t>
  </si>
  <si>
    <t>agriculture</t>
  </si>
  <si>
    <t>aquaculture</t>
  </si>
  <si>
    <t>coast beach tourism</t>
  </si>
  <si>
    <t>construction and demolition</t>
  </si>
  <si>
    <t>dumps and landfills</t>
  </si>
  <si>
    <t>fishing</t>
  </si>
  <si>
    <t>household</t>
  </si>
  <si>
    <t>other industry land</t>
  </si>
  <si>
    <t>other marine ind</t>
  </si>
  <si>
    <t>port activity</t>
  </si>
  <si>
    <t>recreational boating</t>
  </si>
  <si>
    <t>recreational fishing</t>
  </si>
  <si>
    <t>shipping</t>
  </si>
  <si>
    <t>toilet wastewater</t>
  </si>
  <si>
    <t>waste collection transport</t>
  </si>
  <si>
    <t>accidental</t>
  </si>
  <si>
    <t>intentional</t>
  </si>
  <si>
    <t>direct</t>
  </si>
  <si>
    <t>inland waterway</t>
  </si>
  <si>
    <t>other diffuse</t>
  </si>
  <si>
    <t>sewerage</t>
  </si>
  <si>
    <t>packaging type name</t>
  </si>
  <si>
    <t>SomVanfrequency</t>
  </si>
  <si>
    <t>primary packaging</t>
  </si>
  <si>
    <t>service packaging</t>
  </si>
  <si>
    <t>tertiary packaging</t>
  </si>
  <si>
    <t>secundary packaging</t>
  </si>
  <si>
    <t>land origin</t>
  </si>
  <si>
    <t>sea origin</t>
  </si>
  <si>
    <t>source activity name</t>
  </si>
  <si>
    <t>consumer</t>
  </si>
  <si>
    <t>professional</t>
  </si>
  <si>
    <t>unknown</t>
  </si>
  <si>
    <t>use category name</t>
  </si>
  <si>
    <t>use item</t>
  </si>
  <si>
    <t>packaging</t>
  </si>
  <si>
    <t>raw material</t>
  </si>
  <si>
    <t>recreational item</t>
  </si>
  <si>
    <t>use durability name</t>
  </si>
  <si>
    <t>short life single use</t>
  </si>
  <si>
    <t>long lasting</t>
  </si>
  <si>
    <t>multiple dose use</t>
  </si>
  <si>
    <t>material name</t>
  </si>
  <si>
    <t>plastic / polystyrene</t>
  </si>
  <si>
    <t>paper/cardboard</t>
  </si>
  <si>
    <t>sanitary</t>
  </si>
  <si>
    <t>cloth/textile</t>
  </si>
  <si>
    <t>metal</t>
  </si>
  <si>
    <t>processed wood</t>
  </si>
  <si>
    <t>rubber</t>
  </si>
  <si>
    <t>glass</t>
  </si>
  <si>
    <t>ceramic/pottery</t>
  </si>
  <si>
    <t>other pollutants</t>
  </si>
  <si>
    <t>bagged faeces</t>
  </si>
  <si>
    <t>Plastic/polystyrene pieces 2.5 cm &gt; &lt; 50cm (total)</t>
  </si>
  <si>
    <t>Cigarette butts</t>
  </si>
  <si>
    <t>Caps/lids (total)</t>
  </si>
  <si>
    <t>Foam sponge (total)</t>
  </si>
  <si>
    <t>Other ceramic/pottery items</t>
  </si>
  <si>
    <t>Bags (e.g. shopping)</t>
  </si>
  <si>
    <t>Food incl. fast food containers</t>
  </si>
  <si>
    <t>Bottle caps</t>
  </si>
  <si>
    <t>Cutlery/trays/straws (total)</t>
  </si>
  <si>
    <t>Wood Crates</t>
  </si>
  <si>
    <t>Crisp/sweet packets and lolly sticks (total)</t>
  </si>
  <si>
    <t>Cups</t>
  </si>
  <si>
    <t>Rope (diameter more than 1 cm)</t>
  </si>
  <si>
    <t>Other textiles</t>
  </si>
  <si>
    <t>Other paper items</t>
  </si>
  <si>
    <t>Newspapers &amp; magazines</t>
  </si>
  <si>
    <t>Foil wrappers</t>
  </si>
  <si>
    <t>Other metal pieces &lt; 50 cm</t>
  </si>
  <si>
    <t>Cotton bud sticks</t>
  </si>
  <si>
    <t>Strapping bands</t>
  </si>
  <si>
    <t>Construction material e.g. tiles</t>
  </si>
  <si>
    <t>Cardboard</t>
  </si>
  <si>
    <t>Toilet fresheners</t>
  </si>
  <si>
    <t>Bottles</t>
  </si>
  <si>
    <t>Drink bottles (total)</t>
  </si>
  <si>
    <t>Fibre glass</t>
  </si>
  <si>
    <t>Cleaner bottles &amp; containers</t>
  </si>
  <si>
    <t>Ice lolly sticks/chip forks</t>
  </si>
  <si>
    <t>Small plastic bags, e.g., freezer bags</t>
  </si>
  <si>
    <t>4/6-pack yokes</t>
  </si>
  <si>
    <t>Other sanitary items</t>
  </si>
  <si>
    <t>Industrial packaging, plastic sheeting</t>
  </si>
  <si>
    <t>Fishing line (angling)</t>
  </si>
  <si>
    <t>Toys &amp; party poppers (total)</t>
  </si>
  <si>
    <t>Drink cans</t>
  </si>
  <si>
    <t>Other wood &lt; 50 cm</t>
  </si>
  <si>
    <t>Floats/Buoys (total)</t>
  </si>
  <si>
    <t>Clothing</t>
  </si>
  <si>
    <t>plastic/polystyrene pieces 0-2,5 cm</t>
  </si>
  <si>
    <t>Other rubber pieces</t>
  </si>
  <si>
    <t>Balloons</t>
  </si>
  <si>
    <t xml:space="preserve">Wire, wire mesh, barbed wire </t>
  </si>
  <si>
    <t>Other plastic/polystyrene items</t>
  </si>
  <si>
    <t>Bagged dog poo</t>
  </si>
  <si>
    <t>Cigarette lighters</t>
  </si>
  <si>
    <t>Corks</t>
  </si>
  <si>
    <t>Other glass items</t>
  </si>
  <si>
    <t>Tyres and belts (total)</t>
  </si>
  <si>
    <t>parraffin wax pieces 1-10 cm</t>
  </si>
  <si>
    <t>Tangled nets/cord</t>
  </si>
  <si>
    <t>String and cord (diameter less than 1 cm)</t>
  </si>
  <si>
    <t>Condoms</t>
  </si>
  <si>
    <t>Crab/lobster pots</t>
  </si>
  <si>
    <t>Mesh vegetable bags</t>
  </si>
  <si>
    <t>Shoes/sandals</t>
  </si>
  <si>
    <t>Crates</t>
  </si>
  <si>
    <t>Plastic/polystyrene pieces &gt; 50 cm</t>
  </si>
  <si>
    <t>Food cans</t>
  </si>
  <si>
    <t>Other wood &gt; 50 cm</t>
  </si>
  <si>
    <t>Gloves (Industrial/professional rubber gloves)</t>
  </si>
  <si>
    <t>Syringes</t>
  </si>
  <si>
    <t>Disposable BBQ's</t>
  </si>
  <si>
    <t>Light bulbs/tubes (total)</t>
  </si>
  <si>
    <t>Lobster/crab pots</t>
  </si>
  <si>
    <t>Gloves</t>
  </si>
  <si>
    <t>Batteries</t>
  </si>
  <si>
    <t>Pens</t>
  </si>
  <si>
    <t>Cigarette packets</t>
  </si>
  <si>
    <t xml:space="preserve">Oil drums </t>
  </si>
  <si>
    <t>Shotgun cartridges</t>
  </si>
  <si>
    <t>Fish boxes (total)</t>
  </si>
  <si>
    <t>Combs/hair brushes (total)</t>
  </si>
  <si>
    <t>Sanitary towels/panty liners/backing strips</t>
  </si>
  <si>
    <t>Other metal pieces &gt; 50 cm</t>
  </si>
  <si>
    <t>Fertiliser/animal feed bags</t>
  </si>
  <si>
    <t>Electric appliances</t>
  </si>
  <si>
    <t>Tetrapack MILK</t>
  </si>
  <si>
    <t>Furnishing</t>
  </si>
  <si>
    <t>Sacking</t>
  </si>
  <si>
    <t>Tampons and tampon applicators</t>
  </si>
  <si>
    <t>Jerry cans (square plastic containers with handle)</t>
  </si>
  <si>
    <t>Other medical items (swabs, bandaging etc.)</t>
  </si>
  <si>
    <t>Car parts</t>
  </si>
  <si>
    <t>Other bottles and containers</t>
  </si>
  <si>
    <t>Cosmetic bottles and containers (total)</t>
  </si>
  <si>
    <t>Shoes</t>
  </si>
  <si>
    <t>Light sticks (tubes with fluid)</t>
  </si>
  <si>
    <t>Boots</t>
  </si>
  <si>
    <t>Aerosol/Spray cans</t>
  </si>
  <si>
    <t>Plastic bag ends</t>
  </si>
  <si>
    <t>Cartons/Tetrapack (others, not milk, which is item 118)</t>
  </si>
  <si>
    <t>Nets and pieces of net &lt; 50 cm</t>
  </si>
  <si>
    <t>Buckets</t>
  </si>
  <si>
    <t>Engine oil bottles and containers &lt;50 cm</t>
  </si>
  <si>
    <t>Paint tins</t>
  </si>
  <si>
    <t>Bags</t>
  </si>
  <si>
    <t>Other unspecified number/m</t>
  </si>
  <si>
    <t>Containers/tubes (medical/farmaceutical)</t>
  </si>
  <si>
    <t>Fish boxes (wood)</t>
  </si>
  <si>
    <t>Engine oil bottles and containers &gt; 50 cm</t>
  </si>
  <si>
    <t>Wood Pallets</t>
  </si>
  <si>
    <t>Fishing weights</t>
  </si>
  <si>
    <t xml:space="preserve">Paint brushes </t>
  </si>
  <si>
    <t>Nets and pieces of net &gt; 50 cm</t>
  </si>
  <si>
    <t>Oyster nets</t>
  </si>
  <si>
    <t>Industrial scrap</t>
  </si>
  <si>
    <t>Injection gun containers</t>
  </si>
  <si>
    <t>Lobster and fish tags</t>
  </si>
  <si>
    <t>Plastic sheeting from mussel culture (Tahitians)</t>
  </si>
  <si>
    <t>Octopus pots</t>
  </si>
  <si>
    <t>Oyster trays (round from oyster cultures)</t>
  </si>
  <si>
    <t>Total Black Sea</t>
  </si>
  <si>
    <t>Total Baltic Sea</t>
  </si>
  <si>
    <t>On site</t>
  </si>
  <si>
    <t>Short distance</t>
  </si>
  <si>
    <t>Long distance</t>
  </si>
  <si>
    <t>Totaal</t>
  </si>
  <si>
    <t>OSPAR code</t>
  </si>
  <si>
    <t>Description</t>
  </si>
  <si>
    <t>Quantity</t>
  </si>
  <si>
    <t>Share</t>
  </si>
  <si>
    <t>km</t>
  </si>
  <si>
    <t>Total coast line</t>
  </si>
  <si>
    <t>Share of coastline</t>
  </si>
  <si>
    <t>1. Materials</t>
  </si>
  <si>
    <t># of surveys</t>
  </si>
  <si>
    <t>divided by # surveys (number of items per 100 m)</t>
  </si>
  <si>
    <t># items all over each coastline</t>
  </si>
  <si>
    <t>Overall share</t>
  </si>
  <si>
    <t>2. Use_categories</t>
  </si>
  <si>
    <t>3. Source_acitvity</t>
  </si>
  <si>
    <t>4. Sector</t>
  </si>
  <si>
    <t>Consumer</t>
  </si>
  <si>
    <t>Industrial/municipal waste # items all over the coastline</t>
  </si>
  <si>
    <t>% packaging</t>
  </si>
  <si>
    <t>Professional</t>
  </si>
  <si>
    <t>Industrial/municipal  # packaging items all over the coastline</t>
  </si>
  <si>
    <t>plastic</t>
  </si>
  <si>
    <t>% material</t>
  </si>
  <si>
    <t>%</t>
  </si>
  <si>
    <t>Industrial</t>
  </si>
  <si>
    <t>% of packaging</t>
  </si>
  <si>
    <t>paper</t>
  </si>
  <si>
    <t>other</t>
  </si>
  <si>
    <t xml:space="preserve">% </t>
  </si>
  <si>
    <t>% material of consumers</t>
  </si>
  <si>
    <t>MSW_Material</t>
  </si>
  <si>
    <t>% MSW_material</t>
  </si>
  <si>
    <t>Material</t>
  </si>
  <si>
    <t xml:space="preserve">MSW (consumer) </t>
  </si>
  <si>
    <t>Industrial (professional)</t>
  </si>
  <si>
    <t>General paramaters</t>
  </si>
  <si>
    <t>km coast line</t>
  </si>
  <si>
    <t>Quantitatively</t>
  </si>
  <si>
    <t>Relatively</t>
  </si>
  <si>
    <t xml:space="preserve">% packaging </t>
  </si>
  <si>
    <t>seacode</t>
  </si>
  <si>
    <t>BAL</t>
  </si>
  <si>
    <t>BLA</t>
  </si>
  <si>
    <t>MED</t>
  </si>
  <si>
    <t>NOR</t>
  </si>
  <si>
    <t>Expr1000</t>
  </si>
  <si>
    <t>non packaging</t>
  </si>
  <si>
    <t>industrial</t>
  </si>
  <si>
    <t>46</t>
  </si>
  <si>
    <t>64</t>
  </si>
  <si>
    <t>15</t>
  </si>
  <si>
    <t>45</t>
  </si>
  <si>
    <t>96</t>
  </si>
  <si>
    <t>2</t>
  </si>
  <si>
    <t>6</t>
  </si>
  <si>
    <t>77</t>
  </si>
  <si>
    <t>22</t>
  </si>
  <si>
    <t>70</t>
  </si>
  <si>
    <t>19</t>
  </si>
  <si>
    <t>65</t>
  </si>
  <si>
    <t>31</t>
  </si>
  <si>
    <t>59</t>
  </si>
  <si>
    <t>67</t>
  </si>
  <si>
    <t>66</t>
  </si>
  <si>
    <t>81</t>
  </si>
  <si>
    <t>89</t>
  </si>
  <si>
    <t>98</t>
  </si>
  <si>
    <t>39</t>
  </si>
  <si>
    <t>94</t>
  </si>
  <si>
    <t>61</t>
  </si>
  <si>
    <t>101</t>
  </si>
  <si>
    <t>91</t>
  </si>
  <si>
    <t>4</t>
  </si>
  <si>
    <t>41</t>
  </si>
  <si>
    <t>5</t>
  </si>
  <si>
    <t>72</t>
  </si>
  <si>
    <t>3</t>
  </si>
  <si>
    <t>1</t>
  </si>
  <si>
    <t>102</t>
  </si>
  <si>
    <t>40</t>
  </si>
  <si>
    <t>35</t>
  </si>
  <si>
    <t>20</t>
  </si>
  <si>
    <t>78</t>
  </si>
  <si>
    <t>74</t>
  </si>
  <si>
    <t>37</t>
  </si>
  <si>
    <t>54</t>
  </si>
  <si>
    <t>117</t>
  </si>
  <si>
    <t>53</t>
  </si>
  <si>
    <t>49</t>
  </si>
  <si>
    <t>88</t>
  </si>
  <si>
    <t>48</t>
  </si>
  <si>
    <t>121</t>
  </si>
  <si>
    <t>16</t>
  </si>
  <si>
    <t>68</t>
  </si>
  <si>
    <t>93</t>
  </si>
  <si>
    <t>52</t>
  </si>
  <si>
    <t>109</t>
  </si>
  <si>
    <t>33</t>
  </si>
  <si>
    <t>32</t>
  </si>
  <si>
    <t>97</t>
  </si>
  <si>
    <t>26</t>
  </si>
  <si>
    <t>24</t>
  </si>
  <si>
    <t>44</t>
  </si>
  <si>
    <t>13</t>
  </si>
  <si>
    <t>47</t>
  </si>
  <si>
    <t>82</t>
  </si>
  <si>
    <t>75</t>
  </si>
  <si>
    <t>113</t>
  </si>
  <si>
    <t>104</t>
  </si>
  <si>
    <t>120</t>
  </si>
  <si>
    <t>92</t>
  </si>
  <si>
    <t>87</t>
  </si>
  <si>
    <t>21</t>
  </si>
  <si>
    <t>25</t>
  </si>
  <si>
    <t>305</t>
  </si>
  <si>
    <t>17</t>
  </si>
  <si>
    <t>63</t>
  </si>
  <si>
    <t>84</t>
  </si>
  <si>
    <t>43</t>
  </si>
  <si>
    <t>34</t>
  </si>
  <si>
    <t>18</t>
  </si>
  <si>
    <t>99</t>
  </si>
  <si>
    <t>90</t>
  </si>
  <si>
    <t>23</t>
  </si>
  <si>
    <t>79</t>
  </si>
  <si>
    <t>118</t>
  </si>
  <si>
    <t>55</t>
  </si>
  <si>
    <t>56</t>
  </si>
  <si>
    <t>71</t>
  </si>
  <si>
    <t>100</t>
  </si>
  <si>
    <t>10</t>
  </si>
  <si>
    <t>105</t>
  </si>
  <si>
    <t>14</t>
  </si>
  <si>
    <t>12</t>
  </si>
  <si>
    <t>7</t>
  </si>
  <si>
    <t>57</t>
  </si>
  <si>
    <t>36</t>
  </si>
  <si>
    <t>50</t>
  </si>
  <si>
    <t>76</t>
  </si>
  <si>
    <t>112</t>
  </si>
  <si>
    <t>62</t>
  </si>
  <si>
    <t>115</t>
  </si>
  <si>
    <t>38</t>
  </si>
  <si>
    <t>8</t>
  </si>
  <si>
    <t>86</t>
  </si>
  <si>
    <t>60</t>
  </si>
  <si>
    <t>111</t>
  </si>
  <si>
    <t>103</t>
  </si>
  <si>
    <t>119</t>
  </si>
  <si>
    <t>9</t>
  </si>
  <si>
    <t>73</t>
  </si>
  <si>
    <t>80</t>
  </si>
  <si>
    <t>69</t>
  </si>
  <si>
    <t>116</t>
  </si>
  <si>
    <t>28</t>
  </si>
  <si>
    <t>83</t>
  </si>
  <si>
    <t>11</t>
  </si>
  <si>
    <t>114</t>
  </si>
  <si>
    <t>30</t>
  </si>
  <si>
    <t>27</t>
  </si>
  <si>
    <t>29</t>
  </si>
  <si>
    <t>Total Mediterranean Sea</t>
  </si>
  <si>
    <t>Total North sea</t>
  </si>
  <si>
    <t>wood</t>
  </si>
  <si>
    <t>metals</t>
  </si>
  <si>
    <t>plastics</t>
  </si>
  <si>
    <t>average #/100m</t>
  </si>
  <si>
    <t>Primary packaging</t>
  </si>
  <si>
    <t>Service packaging</t>
  </si>
  <si>
    <t>Secondary packaging</t>
  </si>
  <si>
    <t>Tertiary packaging</t>
  </si>
  <si>
    <t>Frequency</t>
  </si>
  <si>
    <t>Sea</t>
  </si>
  <si>
    <t>Litter category code</t>
  </si>
  <si>
    <t>Litter category short description</t>
  </si>
  <si>
    <t>% Packaging</t>
  </si>
  <si>
    <t># of items</t>
  </si>
  <si>
    <t>average #/100 m</t>
  </si>
  <si>
    <t>other (selection)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</si>
</sst>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%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26" applyNumberFormat="0" applyFill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9" applyNumberFormat="0" applyAlignment="0" applyProtection="0"/>
    <xf numFmtId="0" fontId="15" fillId="9" borderId="30" applyNumberFormat="0" applyAlignment="0" applyProtection="0"/>
    <xf numFmtId="0" fontId="16" fillId="9" borderId="29" applyNumberFormat="0" applyAlignment="0" applyProtection="0"/>
    <xf numFmtId="0" fontId="17" fillId="0" borderId="31" applyNumberFormat="0" applyFill="0" applyAlignment="0" applyProtection="0"/>
    <xf numFmtId="0" fontId="18" fillId="10" borderId="32" applyNumberFormat="0" applyAlignment="0" applyProtection="0"/>
    <xf numFmtId="0" fontId="19" fillId="0" borderId="0" applyNumberFormat="0" applyFill="0" applyBorder="0" applyAlignment="0" applyProtection="0"/>
    <xf numFmtId="0" fontId="1" fillId="11" borderId="33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</cellStyleXfs>
  <cellXfs count="299">
    <xf numFmtId="0" fontId="0" fillId="0" borderId="0" xfId="0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right" wrapText="1"/>
    </xf>
    <xf numFmtId="2" fontId="0" fillId="0" borderId="0" xfId="0" applyNumberFormat="1"/>
    <xf numFmtId="0" fontId="0" fillId="3" borderId="0" xfId="0" applyFill="1"/>
    <xf numFmtId="0" fontId="2" fillId="3" borderId="0" xfId="0" applyFont="1" applyFill="1"/>
    <xf numFmtId="0" fontId="0" fillId="0" borderId="0" xfId="0"/>
    <xf numFmtId="0" fontId="0" fillId="0" borderId="2" xfId="0" applyBorder="1"/>
    <xf numFmtId="0" fontId="0" fillId="0" borderId="7" xfId="0" applyBorder="1"/>
    <xf numFmtId="9" fontId="0" fillId="0" borderId="2" xfId="1" applyFont="1" applyBorder="1"/>
    <xf numFmtId="0" fontId="0" fillId="0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9" fontId="0" fillId="0" borderId="7" xfId="1" applyFont="1" applyBorder="1"/>
    <xf numFmtId="9" fontId="0" fillId="0" borderId="9" xfId="1" applyFont="1" applyBorder="1"/>
    <xf numFmtId="9" fontId="0" fillId="0" borderId="10" xfId="1" applyFont="1" applyBorder="1"/>
    <xf numFmtId="0" fontId="0" fillId="0" borderId="10" xfId="0" applyBorder="1"/>
    <xf numFmtId="0" fontId="0" fillId="0" borderId="12" xfId="0" applyFill="1" applyBorder="1"/>
    <xf numFmtId="0" fontId="2" fillId="0" borderId="0" xfId="0" applyFont="1" applyFill="1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0" fillId="4" borderId="0" xfId="0" applyFill="1"/>
    <xf numFmtId="0" fontId="0" fillId="4" borderId="2" xfId="0" applyFill="1" applyBorder="1"/>
    <xf numFmtId="0" fontId="2" fillId="4" borderId="2" xfId="0" applyFont="1" applyFill="1" applyBorder="1"/>
    <xf numFmtId="9" fontId="0" fillId="4" borderId="2" xfId="1" applyFont="1" applyFill="1" applyBorder="1"/>
    <xf numFmtId="0" fontId="2" fillId="3" borderId="0" xfId="0" applyFont="1" applyFill="1" applyBorder="1"/>
    <xf numFmtId="9" fontId="2" fillId="3" borderId="0" xfId="0" applyNumberFormat="1" applyFont="1" applyFill="1"/>
    <xf numFmtId="9" fontId="0" fillId="4" borderId="2" xfId="0" applyNumberFormat="1" applyFill="1" applyBorder="1"/>
    <xf numFmtId="0" fontId="0" fillId="0" borderId="2" xfId="0" applyFill="1" applyBorder="1"/>
    <xf numFmtId="0" fontId="0" fillId="0" borderId="0" xfId="0" applyFill="1"/>
    <xf numFmtId="164" fontId="0" fillId="4" borderId="2" xfId="1" applyNumberFormat="1" applyFont="1" applyFill="1" applyBorder="1"/>
    <xf numFmtId="0" fontId="0" fillId="0" borderId="0" xfId="0"/>
    <xf numFmtId="0" fontId="0" fillId="0" borderId="0" xfId="0"/>
    <xf numFmtId="0" fontId="0" fillId="0" borderId="15" xfId="0" applyBorder="1"/>
    <xf numFmtId="0" fontId="0" fillId="4" borderId="12" xfId="0" applyFill="1" applyBorder="1"/>
    <xf numFmtId="0" fontId="0" fillId="4" borderId="16" xfId="0" applyFill="1" applyBorder="1"/>
    <xf numFmtId="0" fontId="0" fillId="0" borderId="17" xfId="0" applyBorder="1"/>
    <xf numFmtId="9" fontId="0" fillId="4" borderId="12" xfId="1" applyFont="1" applyFill="1" applyBorder="1"/>
    <xf numFmtId="9" fontId="0" fillId="4" borderId="16" xfId="1" applyFont="1" applyFill="1" applyBorder="1"/>
    <xf numFmtId="0" fontId="0" fillId="3" borderId="11" xfId="0" applyFill="1" applyBorder="1"/>
    <xf numFmtId="9" fontId="0" fillId="0" borderId="0" xfId="1" applyFont="1" applyFill="1" applyBorder="1"/>
    <xf numFmtId="0" fontId="0" fillId="3" borderId="0" xfId="0" applyFill="1" applyBorder="1"/>
    <xf numFmtId="0" fontId="0" fillId="3" borderId="19" xfId="0" applyFill="1" applyBorder="1"/>
    <xf numFmtId="0" fontId="0" fillId="0" borderId="20" xfId="0" applyBorder="1"/>
    <xf numFmtId="0" fontId="0" fillId="4" borderId="21" xfId="0" applyFill="1" applyBorder="1"/>
    <xf numFmtId="0" fontId="0" fillId="4" borderId="22" xfId="0" applyFill="1" applyBorder="1"/>
    <xf numFmtId="9" fontId="0" fillId="4" borderId="23" xfId="1" applyFont="1" applyFill="1" applyBorder="1"/>
    <xf numFmtId="0" fontId="0" fillId="4" borderId="24" xfId="0" applyFill="1" applyBorder="1"/>
    <xf numFmtId="9" fontId="0" fillId="4" borderId="25" xfId="1" applyFont="1" applyFill="1" applyBorder="1"/>
    <xf numFmtId="0" fontId="0" fillId="0" borderId="22" xfId="0" applyBorder="1"/>
    <xf numFmtId="0" fontId="0" fillId="0" borderId="24" xfId="0" applyBorder="1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0" fontId="2" fillId="0" borderId="0" xfId="0" applyFont="1" applyBorder="1"/>
    <xf numFmtId="0" fontId="0" fillId="0" borderId="19" xfId="0" applyBorder="1"/>
    <xf numFmtId="0" fontId="2" fillId="0" borderId="0" xfId="0" applyFont="1" applyAlignment="1">
      <alignment horizontal="right"/>
    </xf>
    <xf numFmtId="0" fontId="2" fillId="0" borderId="19" xfId="0" applyFont="1" applyFill="1" applyBorder="1"/>
    <xf numFmtId="9" fontId="0" fillId="0" borderId="0" xfId="0" applyNumberFormat="1" applyBorder="1"/>
    <xf numFmtId="0" fontId="0" fillId="0" borderId="0" xfId="0"/>
    <xf numFmtId="1" fontId="0" fillId="0" borderId="0" xfId="0" applyNumberFormat="1" applyFill="1" applyBorder="1"/>
    <xf numFmtId="10" fontId="22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0" fillId="0" borderId="0" xfId="0" applyFont="1" applyFill="1" applyBorder="1"/>
    <xf numFmtId="0" fontId="2" fillId="0" borderId="11" xfId="0" applyFont="1" applyFill="1" applyBorder="1"/>
    <xf numFmtId="0" fontId="0" fillId="0" borderId="22" xfId="0" applyFont="1" applyFill="1" applyBorder="1"/>
    <xf numFmtId="0" fontId="0" fillId="0" borderId="24" xfId="0" applyFont="1" applyFill="1" applyBorder="1"/>
    <xf numFmtId="0" fontId="0" fillId="0" borderId="18" xfId="0" applyFont="1" applyFill="1" applyBorder="1"/>
    <xf numFmtId="2" fontId="0" fillId="0" borderId="0" xfId="0" applyNumberFormat="1" applyBorder="1"/>
    <xf numFmtId="10" fontId="22" fillId="0" borderId="35" xfId="1" applyNumberFormat="1" applyFont="1" applyFill="1" applyBorder="1" applyAlignment="1">
      <alignment horizontal="right" wrapText="1"/>
    </xf>
    <xf numFmtId="10" fontId="22" fillId="0" borderId="37" xfId="1" applyNumberFormat="1" applyFont="1" applyFill="1" applyBorder="1" applyAlignment="1">
      <alignment horizontal="right" wrapText="1"/>
    </xf>
    <xf numFmtId="0" fontId="0" fillId="0" borderId="20" xfId="0" applyFill="1" applyBorder="1"/>
    <xf numFmtId="10" fontId="22" fillId="0" borderId="40" xfId="1" applyNumberFormat="1" applyFont="1" applyFill="1" applyBorder="1" applyAlignment="1">
      <alignment horizontal="right" wrapText="1"/>
    </xf>
    <xf numFmtId="9" fontId="0" fillId="0" borderId="23" xfId="1" applyFont="1" applyFill="1" applyBorder="1"/>
    <xf numFmtId="9" fontId="0" fillId="0" borderId="25" xfId="1" applyFont="1" applyFill="1" applyBorder="1"/>
    <xf numFmtId="0" fontId="22" fillId="0" borderId="1" xfId="53" applyFont="1" applyFill="1" applyBorder="1" applyAlignment="1">
      <alignment wrapText="1"/>
    </xf>
    <xf numFmtId="0" fontId="0" fillId="0" borderId="18" xfId="0" applyFill="1" applyBorder="1"/>
    <xf numFmtId="0" fontId="0" fillId="0" borderId="41" xfId="0" applyFill="1" applyBorder="1"/>
    <xf numFmtId="0" fontId="22" fillId="0" borderId="35" xfId="53" applyFont="1" applyFill="1" applyBorder="1" applyAlignment="1">
      <alignment wrapText="1"/>
    </xf>
    <xf numFmtId="0" fontId="22" fillId="0" borderId="36" xfId="53" applyFont="1" applyFill="1" applyBorder="1" applyAlignment="1">
      <alignment wrapText="1"/>
    </xf>
    <xf numFmtId="0" fontId="22" fillId="0" borderId="37" xfId="53" applyFont="1" applyFill="1" applyBorder="1" applyAlignment="1">
      <alignment wrapText="1"/>
    </xf>
    <xf numFmtId="0" fontId="22" fillId="0" borderId="42" xfId="53" applyFont="1" applyFill="1" applyBorder="1" applyAlignment="1">
      <alignment wrapText="1"/>
    </xf>
    <xf numFmtId="0" fontId="22" fillId="0" borderId="38" xfId="53" applyFont="1" applyFill="1" applyBorder="1" applyAlignment="1">
      <alignment wrapText="1"/>
    </xf>
    <xf numFmtId="0" fontId="22" fillId="0" borderId="43" xfId="53" applyFont="1" applyFill="1" applyBorder="1" applyAlignment="1">
      <alignment wrapText="1"/>
    </xf>
    <xf numFmtId="0" fontId="22" fillId="0" borderId="39" xfId="53" applyFont="1" applyFill="1" applyBorder="1" applyAlignment="1">
      <alignment wrapText="1"/>
    </xf>
    <xf numFmtId="0" fontId="22" fillId="0" borderId="40" xfId="53" applyFont="1" applyFill="1" applyBorder="1" applyAlignment="1">
      <alignment wrapText="1"/>
    </xf>
    <xf numFmtId="0" fontId="22" fillId="0" borderId="44" xfId="53" applyFont="1" applyFill="1" applyBorder="1" applyAlignment="1">
      <alignment wrapText="1"/>
    </xf>
    <xf numFmtId="0" fontId="3" fillId="0" borderId="36" xfId="53" applyFont="1" applyFill="1" applyBorder="1" applyAlignment="1">
      <alignment wrapText="1"/>
    </xf>
    <xf numFmtId="0" fontId="22" fillId="0" borderId="46" xfId="53" applyFont="1" applyFill="1" applyBorder="1" applyAlignment="1">
      <alignment wrapText="1"/>
    </xf>
    <xf numFmtId="10" fontId="22" fillId="0" borderId="47" xfId="1" applyNumberFormat="1" applyFont="1" applyFill="1" applyBorder="1" applyAlignment="1">
      <alignment horizontal="right" wrapText="1"/>
    </xf>
    <xf numFmtId="0" fontId="22" fillId="0" borderId="47" xfId="53" applyFont="1" applyFill="1" applyBorder="1" applyAlignment="1">
      <alignment wrapText="1"/>
    </xf>
    <xf numFmtId="0" fontId="22" fillId="0" borderId="48" xfId="53" applyFont="1" applyFill="1" applyBorder="1" applyAlignment="1">
      <alignment wrapText="1"/>
    </xf>
    <xf numFmtId="0" fontId="0" fillId="0" borderId="19" xfId="0" applyFont="1" applyFill="1" applyBorder="1"/>
    <xf numFmtId="0" fontId="0" fillId="0" borderId="20" xfId="0" applyFont="1" applyFill="1" applyBorder="1"/>
    <xf numFmtId="9" fontId="0" fillId="0" borderId="21" xfId="1" applyFont="1" applyFill="1" applyBorder="1"/>
    <xf numFmtId="0" fontId="2" fillId="0" borderId="24" xfId="0" applyFont="1" applyFill="1" applyBorder="1"/>
    <xf numFmtId="0" fontId="2" fillId="0" borderId="18" xfId="0" applyFont="1" applyBorder="1"/>
    <xf numFmtId="9" fontId="2" fillId="0" borderId="25" xfId="0" applyNumberFormat="1" applyFont="1" applyBorder="1"/>
    <xf numFmtId="0" fontId="0" fillId="0" borderId="22" xfId="0" applyFill="1" applyBorder="1"/>
    <xf numFmtId="0" fontId="5" fillId="0" borderId="1" xfId="56" applyFont="1" applyFill="1" applyBorder="1" applyAlignment="1">
      <alignment horizontal="right" wrapText="1"/>
    </xf>
    <xf numFmtId="0" fontId="22" fillId="0" borderId="1" xfId="56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0" fillId="0" borderId="0" xfId="0"/>
    <xf numFmtId="1" fontId="0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/>
    </xf>
    <xf numFmtId="0" fontId="0" fillId="0" borderId="2" xfId="0" applyFont="1" applyFill="1" applyBorder="1"/>
    <xf numFmtId="1" fontId="0" fillId="0" borderId="2" xfId="0" applyNumberFormat="1" applyFont="1" applyFill="1" applyBorder="1"/>
    <xf numFmtId="9" fontId="0" fillId="0" borderId="2" xfId="1" applyFont="1" applyFill="1" applyBorder="1"/>
    <xf numFmtId="9" fontId="2" fillId="0" borderId="2" xfId="0" applyNumberFormat="1" applyFont="1" applyBorder="1"/>
    <xf numFmtId="9" fontId="0" fillId="0" borderId="0" xfId="0" applyNumberFormat="1"/>
    <xf numFmtId="164" fontId="0" fillId="0" borderId="0" xfId="1" applyNumberFormat="1" applyFont="1"/>
    <xf numFmtId="164" fontId="0" fillId="0" borderId="2" xfId="0" applyNumberFormat="1" applyFill="1" applyBorder="1"/>
    <xf numFmtId="164" fontId="0" fillId="0" borderId="2" xfId="0" applyNumberFormat="1" applyBorder="1"/>
    <xf numFmtId="2" fontId="0" fillId="0" borderId="2" xfId="1" applyNumberFormat="1" applyFont="1" applyFill="1" applyBorder="1"/>
    <xf numFmtId="2" fontId="0" fillId="0" borderId="0" xfId="0" applyNumberFormat="1" applyFill="1"/>
    <xf numFmtId="3" fontId="0" fillId="0" borderId="2" xfId="0" applyNumberFormat="1" applyFill="1" applyBorder="1"/>
    <xf numFmtId="0" fontId="0" fillId="0" borderId="17" xfId="0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9" fontId="0" fillId="0" borderId="2" xfId="0" applyNumberFormat="1" applyFill="1" applyBorder="1"/>
    <xf numFmtId="9" fontId="0" fillId="0" borderId="0" xfId="0" applyNumberFormat="1" applyFill="1" applyBorder="1"/>
    <xf numFmtId="1" fontId="0" fillId="0" borderId="0" xfId="0" applyNumberFormat="1" applyBorder="1"/>
    <xf numFmtId="3" fontId="0" fillId="0" borderId="2" xfId="0" applyNumberFormat="1" applyBorder="1"/>
    <xf numFmtId="3" fontId="0" fillId="0" borderId="17" xfId="0" applyNumberFormat="1" applyFill="1" applyBorder="1"/>
    <xf numFmtId="3" fontId="0" fillId="0" borderId="0" xfId="0" applyNumberFormat="1" applyBorder="1"/>
    <xf numFmtId="3" fontId="0" fillId="0" borderId="18" xfId="0" applyNumberFormat="1" applyBorder="1"/>
    <xf numFmtId="0" fontId="0" fillId="3" borderId="2" xfId="0" applyFill="1" applyBorder="1"/>
    <xf numFmtId="9" fontId="0" fillId="0" borderId="2" xfId="0" applyNumberFormat="1" applyBorder="1"/>
    <xf numFmtId="0" fontId="2" fillId="0" borderId="17" xfId="0" applyFont="1" applyBorder="1"/>
    <xf numFmtId="3" fontId="0" fillId="0" borderId="0" xfId="0" applyNumberFormat="1" applyFill="1"/>
    <xf numFmtId="1" fontId="0" fillId="0" borderId="2" xfId="0" applyNumberFormat="1" applyFont="1" applyFill="1" applyBorder="1" applyAlignment="1">
      <alignment horizontal="right"/>
    </xf>
    <xf numFmtId="1" fontId="0" fillId="0" borderId="41" xfId="0" applyNumberFormat="1" applyFont="1" applyFill="1" applyBorder="1"/>
    <xf numFmtId="3" fontId="2" fillId="0" borderId="2" xfId="0" applyNumberFormat="1" applyFont="1" applyBorder="1"/>
    <xf numFmtId="3" fontId="2" fillId="3" borderId="0" xfId="0" applyNumberFormat="1" applyFont="1" applyFill="1"/>
    <xf numFmtId="3" fontId="2" fillId="0" borderId="2" xfId="0" applyNumberFormat="1" applyFont="1" applyFill="1" applyBorder="1"/>
    <xf numFmtId="3" fontId="0" fillId="0" borderId="2" xfId="0" applyNumberFormat="1" applyFont="1" applyFill="1" applyBorder="1"/>
    <xf numFmtId="3" fontId="0" fillId="3" borderId="0" xfId="0" applyNumberFormat="1" applyFill="1"/>
    <xf numFmtId="3" fontId="2" fillId="0" borderId="19" xfId="0" applyNumberFormat="1" applyFont="1" applyFill="1" applyBorder="1"/>
    <xf numFmtId="3" fontId="0" fillId="0" borderId="20" xfId="0" applyNumberFormat="1" applyFont="1" applyFill="1" applyBorder="1"/>
    <xf numFmtId="3" fontId="0" fillId="0" borderId="0" xfId="0" applyNumberFormat="1" applyFont="1" applyFill="1" applyBorder="1"/>
    <xf numFmtId="3" fontId="0" fillId="0" borderId="18" xfId="0" applyNumberFormat="1" applyFont="1" applyFill="1" applyBorder="1"/>
    <xf numFmtId="3" fontId="2" fillId="0" borderId="18" xfId="0" applyNumberFormat="1" applyFont="1" applyBorder="1"/>
    <xf numFmtId="3" fontId="0" fillId="0" borderId="0" xfId="0" applyNumberFormat="1"/>
    <xf numFmtId="0" fontId="5" fillId="0" borderId="0" xfId="53" applyFont="1" applyFill="1" applyBorder="1" applyAlignment="1">
      <alignment wrapText="1"/>
    </xf>
    <xf numFmtId="0" fontId="5" fillId="0" borderId="0" xfId="53" applyFont="1" applyFill="1" applyBorder="1" applyAlignment="1">
      <alignment horizontal="right" wrapText="1"/>
    </xf>
    <xf numFmtId="0" fontId="22" fillId="0" borderId="51" xfId="53" applyFont="1" applyFill="1" applyBorder="1" applyAlignment="1">
      <alignment wrapText="1"/>
    </xf>
    <xf numFmtId="0" fontId="22" fillId="0" borderId="52" xfId="53" applyFont="1" applyFill="1" applyBorder="1" applyAlignment="1">
      <alignment wrapText="1"/>
    </xf>
    <xf numFmtId="0" fontId="5" fillId="3" borderId="46" xfId="53" applyFont="1" applyFill="1" applyBorder="1" applyAlignment="1">
      <alignment wrapText="1"/>
    </xf>
    <xf numFmtId="0" fontId="2" fillId="3" borderId="18" xfId="0" applyFont="1" applyFill="1" applyBorder="1"/>
    <xf numFmtId="0" fontId="2" fillId="3" borderId="25" xfId="0" applyFont="1" applyFill="1" applyBorder="1"/>
    <xf numFmtId="0" fontId="5" fillId="3" borderId="39" xfId="53" applyFont="1" applyFill="1" applyBorder="1" applyAlignment="1">
      <alignment wrapText="1"/>
    </xf>
    <xf numFmtId="0" fontId="5" fillId="3" borderId="40" xfId="53" applyFont="1" applyFill="1" applyBorder="1" applyAlignment="1">
      <alignment horizontal="right" wrapText="1"/>
    </xf>
    <xf numFmtId="0" fontId="5" fillId="3" borderId="40" xfId="53" applyFont="1" applyFill="1" applyBorder="1" applyAlignment="1">
      <alignment wrapText="1"/>
    </xf>
    <xf numFmtId="0" fontId="5" fillId="3" borderId="44" xfId="53" applyFont="1" applyFill="1" applyBorder="1" applyAlignment="1">
      <alignment wrapText="1"/>
    </xf>
    <xf numFmtId="0" fontId="5" fillId="38" borderId="39" xfId="53" applyFont="1" applyFill="1" applyBorder="1" applyAlignment="1">
      <alignment wrapText="1"/>
    </xf>
    <xf numFmtId="0" fontId="5" fillId="38" borderId="40" xfId="53" applyFont="1" applyFill="1" applyBorder="1" applyAlignment="1">
      <alignment horizontal="right" wrapText="1"/>
    </xf>
    <xf numFmtId="0" fontId="5" fillId="38" borderId="40" xfId="53" applyFont="1" applyFill="1" applyBorder="1" applyAlignment="1">
      <alignment wrapText="1"/>
    </xf>
    <xf numFmtId="0" fontId="5" fillId="38" borderId="44" xfId="53" applyFont="1" applyFill="1" applyBorder="1" applyAlignment="1">
      <alignment wrapText="1"/>
    </xf>
    <xf numFmtId="3" fontId="22" fillId="0" borderId="37" xfId="53" applyNumberFormat="1" applyFont="1" applyFill="1" applyBorder="1" applyAlignment="1">
      <alignment horizontal="right" wrapText="1"/>
    </xf>
    <xf numFmtId="3" fontId="22" fillId="0" borderId="1" xfId="53" applyNumberFormat="1" applyFont="1" applyFill="1" applyBorder="1" applyAlignment="1">
      <alignment horizontal="right" wrapText="1"/>
    </xf>
    <xf numFmtId="3" fontId="22" fillId="0" borderId="40" xfId="53" applyNumberFormat="1" applyFont="1" applyFill="1" applyBorder="1" applyAlignment="1">
      <alignment horizontal="right" wrapText="1"/>
    </xf>
    <xf numFmtId="3" fontId="22" fillId="0" borderId="47" xfId="53" applyNumberFormat="1" applyFont="1" applyFill="1" applyBorder="1" applyAlignment="1">
      <alignment horizontal="right" wrapText="1"/>
    </xf>
    <xf numFmtId="3" fontId="22" fillId="0" borderId="35" xfId="53" applyNumberFormat="1" applyFont="1" applyFill="1" applyBorder="1" applyAlignment="1">
      <alignment horizontal="right" wrapText="1"/>
    </xf>
    <xf numFmtId="3" fontId="5" fillId="38" borderId="40" xfId="53" applyNumberFormat="1" applyFont="1" applyFill="1" applyBorder="1" applyAlignment="1">
      <alignment horizontal="right" wrapText="1"/>
    </xf>
    <xf numFmtId="3" fontId="5" fillId="0" borderId="0" xfId="53" applyNumberFormat="1" applyFont="1" applyFill="1" applyBorder="1" applyAlignment="1">
      <alignment horizontal="right" wrapText="1"/>
    </xf>
    <xf numFmtId="3" fontId="5" fillId="3" borderId="40" xfId="53" applyNumberFormat="1" applyFont="1" applyFill="1" applyBorder="1" applyAlignment="1">
      <alignment horizontal="right" wrapText="1"/>
    </xf>
    <xf numFmtId="3" fontId="2" fillId="3" borderId="18" xfId="0" applyNumberFormat="1" applyFont="1" applyFill="1" applyBorder="1"/>
    <xf numFmtId="3" fontId="3" fillId="2" borderId="45" xfId="53" applyNumberFormat="1" applyFont="1" applyFill="1" applyBorder="1" applyAlignment="1">
      <alignment horizontal="center"/>
    </xf>
    <xf numFmtId="0" fontId="3" fillId="2" borderId="49" xfId="53" applyFont="1" applyFill="1" applyBorder="1" applyAlignment="1">
      <alignment horizontal="center"/>
    </xf>
    <xf numFmtId="0" fontId="3" fillId="2" borderId="45" xfId="53" applyFont="1" applyFill="1" applyBorder="1" applyAlignment="1">
      <alignment horizontal="center"/>
    </xf>
    <xf numFmtId="0" fontId="3" fillId="2" borderId="50" xfId="53" applyFont="1" applyFill="1" applyBorder="1" applyAlignment="1">
      <alignment horizontal="center"/>
    </xf>
    <xf numFmtId="0" fontId="2" fillId="38" borderId="2" xfId="0" applyFont="1" applyFill="1" applyBorder="1"/>
    <xf numFmtId="0" fontId="0" fillId="0" borderId="21" xfId="0" applyBorder="1"/>
    <xf numFmtId="0" fontId="24" fillId="2" borderId="53" xfId="59" applyFont="1" applyFill="1" applyBorder="1" applyAlignment="1">
      <alignment horizontal="center"/>
    </xf>
    <xf numFmtId="0" fontId="24" fillId="2" borderId="54" xfId="59" applyFont="1" applyFill="1" applyBorder="1" applyAlignment="1">
      <alignment horizontal="center"/>
    </xf>
    <xf numFmtId="0" fontId="25" fillId="0" borderId="21" xfId="0" applyFont="1" applyBorder="1"/>
    <xf numFmtId="0" fontId="24" fillId="0" borderId="38" xfId="59" applyFont="1" applyFill="1" applyBorder="1" applyAlignment="1">
      <alignment wrapText="1"/>
    </xf>
    <xf numFmtId="0" fontId="24" fillId="0" borderId="1" xfId="59" applyFont="1" applyFill="1" applyBorder="1" applyAlignment="1">
      <alignment wrapText="1"/>
    </xf>
    <xf numFmtId="0" fontId="24" fillId="0" borderId="1" xfId="59" applyFont="1" applyFill="1" applyBorder="1" applyAlignment="1">
      <alignment horizontal="right" wrapText="1"/>
    </xf>
    <xf numFmtId="9" fontId="25" fillId="0" borderId="23" xfId="1" applyFont="1" applyBorder="1"/>
    <xf numFmtId="0" fontId="24" fillId="0" borderId="39" xfId="59" applyFont="1" applyFill="1" applyBorder="1" applyAlignment="1">
      <alignment wrapText="1"/>
    </xf>
    <xf numFmtId="0" fontId="24" fillId="0" borderId="40" xfId="59" applyFont="1" applyFill="1" applyBorder="1" applyAlignment="1">
      <alignment wrapText="1"/>
    </xf>
    <xf numFmtId="0" fontId="24" fillId="0" borderId="40" xfId="59" applyFont="1" applyFill="1" applyBorder="1" applyAlignment="1">
      <alignment horizontal="right" wrapText="1"/>
    </xf>
    <xf numFmtId="9" fontId="25" fillId="0" borderId="25" xfId="1" applyFont="1" applyBorder="1"/>
    <xf numFmtId="0" fontId="27" fillId="0" borderId="0" xfId="0" applyFont="1"/>
    <xf numFmtId="0" fontId="26" fillId="2" borderId="2" xfId="60" applyFont="1" applyFill="1" applyBorder="1" applyAlignment="1">
      <alignment horizontal="center"/>
    </xf>
    <xf numFmtId="0" fontId="26" fillId="0" borderId="2" xfId="60" applyFont="1" applyFill="1" applyBorder="1" applyAlignment="1">
      <alignment wrapText="1"/>
    </xf>
    <xf numFmtId="0" fontId="26" fillId="0" borderId="2" xfId="60" applyFont="1" applyFill="1" applyBorder="1" applyAlignment="1">
      <alignment horizontal="right" wrapText="1"/>
    </xf>
    <xf numFmtId="0" fontId="0" fillId="38" borderId="2" xfId="0" applyFill="1" applyBorder="1"/>
    <xf numFmtId="0" fontId="3" fillId="0" borderId="35" xfId="2" applyFont="1" applyFill="1" applyBorder="1" applyAlignment="1">
      <alignment wrapText="1"/>
    </xf>
    <xf numFmtId="0" fontId="3" fillId="0" borderId="35" xfId="2" applyFont="1" applyFill="1" applyBorder="1" applyAlignment="1">
      <alignment horizontal="right" wrapText="1"/>
    </xf>
    <xf numFmtId="0" fontId="26" fillId="2" borderId="2" xfId="58" applyFont="1" applyFill="1" applyBorder="1" applyAlignment="1">
      <alignment horizontal="center"/>
    </xf>
    <xf numFmtId="0" fontId="26" fillId="0" borderId="2" xfId="58" applyFont="1" applyFill="1" applyBorder="1" applyAlignment="1">
      <alignment wrapText="1"/>
    </xf>
    <xf numFmtId="0" fontId="26" fillId="0" borderId="2" xfId="58" applyFont="1" applyFill="1" applyBorder="1" applyAlignment="1">
      <alignment horizontal="right" wrapText="1"/>
    </xf>
    <xf numFmtId="0" fontId="26" fillId="2" borderId="2" xfId="10" applyFont="1" applyFill="1" applyBorder="1" applyAlignment="1">
      <alignment horizontal="center"/>
    </xf>
    <xf numFmtId="0" fontId="26" fillId="0" borderId="2" xfId="10" applyFont="1" applyFill="1" applyBorder="1" applyAlignment="1">
      <alignment wrapText="1"/>
    </xf>
    <xf numFmtId="0" fontId="26" fillId="0" borderId="2" xfId="10" applyFont="1" applyFill="1" applyBorder="1" applyAlignment="1">
      <alignment horizontal="right" wrapText="1"/>
    </xf>
    <xf numFmtId="0" fontId="0" fillId="0" borderId="7" xfId="0" applyFill="1" applyBorder="1"/>
    <xf numFmtId="0" fontId="27" fillId="0" borderId="0" xfId="0" applyFont="1" applyBorder="1"/>
    <xf numFmtId="0" fontId="5" fillId="37" borderId="3" xfId="11" applyFont="1" applyFill="1" applyBorder="1" applyAlignment="1">
      <alignment horizontal="center"/>
    </xf>
    <xf numFmtId="0" fontId="2" fillId="38" borderId="6" xfId="0" applyFont="1" applyFill="1" applyBorder="1"/>
    <xf numFmtId="0" fontId="2" fillId="38" borderId="8" xfId="0" applyFont="1" applyFill="1" applyBorder="1"/>
    <xf numFmtId="0" fontId="2" fillId="38" borderId="4" xfId="0" applyFont="1" applyFill="1" applyBorder="1"/>
    <xf numFmtId="0" fontId="2" fillId="38" borderId="5" xfId="0" applyFont="1" applyFill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0" fontId="2" fillId="38" borderId="3" xfId="0" applyFont="1" applyFill="1" applyBorder="1"/>
    <xf numFmtId="0" fontId="5" fillId="38" borderId="6" xfId="3" applyFont="1" applyFill="1" applyBorder="1" applyAlignment="1">
      <alignment wrapText="1"/>
    </xf>
    <xf numFmtId="0" fontId="5" fillId="38" borderId="8" xfId="3" applyFont="1" applyFill="1" applyBorder="1" applyAlignment="1">
      <alignment wrapText="1"/>
    </xf>
    <xf numFmtId="0" fontId="26" fillId="2" borderId="2" xfId="57" applyFont="1" applyFill="1" applyBorder="1" applyAlignment="1">
      <alignment horizontal="center"/>
    </xf>
    <xf numFmtId="0" fontId="26" fillId="0" borderId="2" xfId="57" applyFont="1" applyFill="1" applyBorder="1" applyAlignment="1">
      <alignment wrapText="1"/>
    </xf>
    <xf numFmtId="0" fontId="26" fillId="0" borderId="2" xfId="57" applyFont="1" applyFill="1" applyBorder="1" applyAlignment="1">
      <alignment horizontal="right" wrapText="1"/>
    </xf>
    <xf numFmtId="0" fontId="26" fillId="2" borderId="2" xfId="62" applyFont="1" applyFill="1" applyBorder="1" applyAlignment="1">
      <alignment horizontal="center"/>
    </xf>
    <xf numFmtId="0" fontId="26" fillId="0" borderId="2" xfId="62" applyFont="1" applyFill="1" applyBorder="1" applyAlignment="1">
      <alignment wrapText="1"/>
    </xf>
    <xf numFmtId="0" fontId="26" fillId="0" borderId="2" xfId="62" applyFont="1" applyFill="1" applyBorder="1" applyAlignment="1">
      <alignment horizontal="right" wrapText="1"/>
    </xf>
    <xf numFmtId="0" fontId="5" fillId="38" borderId="2" xfId="4" applyFont="1" applyFill="1" applyBorder="1" applyAlignment="1">
      <alignment wrapText="1"/>
    </xf>
    <xf numFmtId="0" fontId="26" fillId="2" borderId="2" xfId="64" applyFont="1" applyFill="1" applyBorder="1" applyAlignment="1">
      <alignment horizontal="center"/>
    </xf>
    <xf numFmtId="0" fontId="26" fillId="0" borderId="2" xfId="64" applyFont="1" applyFill="1" applyBorder="1" applyAlignment="1">
      <alignment wrapText="1"/>
    </xf>
    <xf numFmtId="0" fontId="26" fillId="0" borderId="2" xfId="64" applyFont="1" applyFill="1" applyBorder="1" applyAlignment="1">
      <alignment horizontal="right" wrapText="1"/>
    </xf>
    <xf numFmtId="0" fontId="5" fillId="38" borderId="6" xfId="5" applyFont="1" applyFill="1" applyBorder="1" applyAlignment="1">
      <alignment wrapText="1"/>
    </xf>
    <xf numFmtId="3" fontId="0" fillId="0" borderId="9" xfId="0" applyNumberFormat="1" applyBorder="1"/>
    <xf numFmtId="3" fontId="0" fillId="0" borderId="10" xfId="0" applyNumberFormat="1" applyBorder="1"/>
    <xf numFmtId="0" fontId="26" fillId="2" borderId="2" xfId="6" applyFont="1" applyFill="1" applyBorder="1" applyAlignment="1">
      <alignment horizontal="center"/>
    </xf>
    <xf numFmtId="0" fontId="26" fillId="0" borderId="2" xfId="6" applyFont="1" applyFill="1" applyBorder="1" applyAlignment="1">
      <alignment wrapText="1"/>
    </xf>
    <xf numFmtId="0" fontId="26" fillId="0" borderId="2" xfId="6" applyFont="1" applyFill="1" applyBorder="1" applyAlignment="1">
      <alignment horizontal="right" wrapText="1"/>
    </xf>
    <xf numFmtId="0" fontId="5" fillId="38" borderId="2" xfId="6" applyFont="1" applyFill="1" applyBorder="1" applyAlignment="1">
      <alignment wrapText="1"/>
    </xf>
    <xf numFmtId="0" fontId="5" fillId="38" borderId="2" xfId="7" applyFont="1" applyFill="1" applyBorder="1" applyAlignment="1">
      <alignment wrapText="1"/>
    </xf>
    <xf numFmtId="0" fontId="26" fillId="2" borderId="2" xfId="54" applyFont="1" applyFill="1" applyBorder="1" applyAlignment="1">
      <alignment horizontal="center"/>
    </xf>
    <xf numFmtId="0" fontId="26" fillId="0" borderId="2" xfId="54" applyFont="1" applyFill="1" applyBorder="1" applyAlignment="1">
      <alignment wrapText="1"/>
    </xf>
    <xf numFmtId="0" fontId="26" fillId="0" borderId="2" xfId="54" applyFont="1" applyFill="1" applyBorder="1" applyAlignment="1">
      <alignment horizontal="right" wrapText="1"/>
    </xf>
    <xf numFmtId="0" fontId="26" fillId="2" borderId="2" xfId="8" applyFont="1" applyFill="1" applyBorder="1" applyAlignment="1">
      <alignment horizontal="center"/>
    </xf>
    <xf numFmtId="0" fontId="26" fillId="0" borderId="2" xfId="8" applyFont="1" applyFill="1" applyBorder="1" applyAlignment="1">
      <alignment wrapText="1"/>
    </xf>
    <xf numFmtId="0" fontId="26" fillId="0" borderId="2" xfId="8" applyFont="1" applyFill="1" applyBorder="1" applyAlignment="1">
      <alignment horizontal="right" wrapText="1"/>
    </xf>
    <xf numFmtId="0" fontId="5" fillId="38" borderId="2" xfId="8" applyFont="1" applyFill="1" applyBorder="1" applyAlignment="1">
      <alignment wrapText="1"/>
    </xf>
    <xf numFmtId="0" fontId="28" fillId="38" borderId="0" xfId="0" applyFont="1" applyFill="1"/>
    <xf numFmtId="0" fontId="28" fillId="38" borderId="13" xfId="0" applyFont="1" applyFill="1" applyBorder="1"/>
    <xf numFmtId="0" fontId="28" fillId="38" borderId="14" xfId="0" applyFont="1" applyFill="1" applyBorder="1"/>
    <xf numFmtId="0" fontId="25" fillId="0" borderId="0" xfId="0" applyFont="1"/>
    <xf numFmtId="0" fontId="29" fillId="38" borderId="3" xfId="9" applyFont="1" applyFill="1" applyBorder="1" applyAlignment="1">
      <alignment wrapText="1"/>
    </xf>
    <xf numFmtId="9" fontId="25" fillId="0" borderId="4" xfId="1" applyFont="1" applyBorder="1"/>
    <xf numFmtId="0" fontId="29" fillId="38" borderId="6" xfId="9" applyFont="1" applyFill="1" applyBorder="1" applyAlignment="1">
      <alignment wrapText="1"/>
    </xf>
    <xf numFmtId="0" fontId="29" fillId="38" borderId="8" xfId="9" applyFont="1" applyFill="1" applyBorder="1" applyAlignment="1">
      <alignment wrapText="1"/>
    </xf>
    <xf numFmtId="3" fontId="25" fillId="0" borderId="4" xfId="0" applyNumberFormat="1" applyFont="1" applyBorder="1"/>
    <xf numFmtId="3" fontId="25" fillId="0" borderId="5" xfId="0" applyNumberFormat="1" applyFont="1" applyBorder="1"/>
    <xf numFmtId="3" fontId="25" fillId="0" borderId="2" xfId="0" applyNumberFormat="1" applyFont="1" applyBorder="1"/>
    <xf numFmtId="3" fontId="25" fillId="0" borderId="7" xfId="0" applyNumberFormat="1" applyFont="1" applyBorder="1"/>
    <xf numFmtId="3" fontId="25" fillId="0" borderId="9" xfId="0" applyNumberFormat="1" applyFont="1" applyBorder="1"/>
    <xf numFmtId="3" fontId="25" fillId="0" borderId="10" xfId="0" applyNumberFormat="1" applyFont="1" applyBorder="1"/>
    <xf numFmtId="0" fontId="26" fillId="2" borderId="2" xfId="61" applyFont="1" applyFill="1" applyBorder="1" applyAlignment="1">
      <alignment horizontal="center"/>
    </xf>
    <xf numFmtId="0" fontId="26" fillId="0" borderId="2" xfId="61" applyFont="1" applyFill="1" applyBorder="1" applyAlignment="1">
      <alignment wrapText="1"/>
    </xf>
    <xf numFmtId="0" fontId="26" fillId="0" borderId="2" xfId="61" applyFont="1" applyFill="1" applyBorder="1" applyAlignment="1">
      <alignment horizontal="right" wrapText="1"/>
    </xf>
    <xf numFmtId="0" fontId="26" fillId="2" borderId="2" xfId="55" applyFont="1" applyFill="1" applyBorder="1" applyAlignment="1">
      <alignment horizontal="center"/>
    </xf>
    <xf numFmtId="0" fontId="26" fillId="0" borderId="2" xfId="55" applyFont="1" applyFill="1" applyBorder="1" applyAlignment="1">
      <alignment horizontal="right" wrapText="1"/>
    </xf>
    <xf numFmtId="0" fontId="26" fillId="0" borderId="2" xfId="55" applyFont="1" applyFill="1" applyBorder="1" applyAlignment="1">
      <alignment wrapText="1"/>
    </xf>
    <xf numFmtId="3" fontId="0" fillId="0" borderId="2" xfId="1" applyNumberFormat="1" applyFont="1" applyBorder="1"/>
    <xf numFmtId="3" fontId="0" fillId="38" borderId="2" xfId="0" applyNumberFormat="1" applyFill="1" applyBorder="1"/>
    <xf numFmtId="0" fontId="22" fillId="0" borderId="35" xfId="56" applyFont="1" applyFill="1" applyBorder="1" applyAlignment="1">
      <alignment wrapText="1"/>
    </xf>
    <xf numFmtId="0" fontId="5" fillId="0" borderId="35" xfId="56" applyFont="1" applyFill="1" applyBorder="1" applyAlignment="1">
      <alignment horizontal="right" wrapText="1"/>
    </xf>
    <xf numFmtId="0" fontId="22" fillId="2" borderId="2" xfId="56" applyFont="1" applyFill="1" applyBorder="1" applyAlignment="1">
      <alignment horizontal="center"/>
    </xf>
    <xf numFmtId="0" fontId="22" fillId="0" borderId="2" xfId="56" applyFont="1" applyFill="1" applyBorder="1" applyAlignment="1">
      <alignment wrapText="1"/>
    </xf>
    <xf numFmtId="0" fontId="22" fillId="0" borderId="2" xfId="56" applyFont="1" applyFill="1" applyBorder="1" applyAlignment="1">
      <alignment horizontal="right" wrapText="1"/>
    </xf>
    <xf numFmtId="0" fontId="26" fillId="0" borderId="1" xfId="63" applyFont="1" applyFill="1" applyBorder="1" applyAlignment="1">
      <alignment wrapText="1"/>
    </xf>
    <xf numFmtId="0" fontId="26" fillId="0" borderId="1" xfId="63" applyFont="1" applyFill="1" applyBorder="1" applyAlignment="1">
      <alignment horizontal="right" wrapText="1"/>
    </xf>
    <xf numFmtId="0" fontId="26" fillId="36" borderId="1" xfId="63" applyFont="1" applyFill="1" applyBorder="1" applyAlignment="1">
      <alignment wrapText="1"/>
    </xf>
    <xf numFmtId="0" fontId="26" fillId="36" borderId="1" xfId="63" applyFont="1" applyFill="1" applyBorder="1" applyAlignment="1">
      <alignment horizontal="right" wrapText="1"/>
    </xf>
    <xf numFmtId="0" fontId="26" fillId="2" borderId="53" xfId="63" applyFont="1" applyFill="1" applyBorder="1" applyAlignment="1">
      <alignment horizontal="center"/>
    </xf>
    <xf numFmtId="0" fontId="26" fillId="2" borderId="54" xfId="63" applyFont="1" applyFill="1" applyBorder="1" applyAlignment="1">
      <alignment horizontal="center"/>
    </xf>
    <xf numFmtId="0" fontId="26" fillId="0" borderId="38" xfId="63" applyFont="1" applyFill="1" applyBorder="1" applyAlignment="1">
      <alignment wrapText="1"/>
    </xf>
    <xf numFmtId="0" fontId="0" fillId="0" borderId="23" xfId="0" applyBorder="1"/>
    <xf numFmtId="0" fontId="26" fillId="36" borderId="38" xfId="63" applyFont="1" applyFill="1" applyBorder="1" applyAlignment="1">
      <alignment wrapText="1"/>
    </xf>
    <xf numFmtId="0" fontId="26" fillId="36" borderId="39" xfId="63" applyFont="1" applyFill="1" applyBorder="1" applyAlignment="1">
      <alignment wrapText="1"/>
    </xf>
    <xf numFmtId="0" fontId="26" fillId="36" borderId="40" xfId="63" applyFont="1" applyFill="1" applyBorder="1" applyAlignment="1">
      <alignment wrapText="1"/>
    </xf>
    <xf numFmtId="0" fontId="26" fillId="36" borderId="40" xfId="63" applyFont="1" applyFill="1" applyBorder="1" applyAlignment="1">
      <alignment horizontal="right" wrapText="1"/>
    </xf>
    <xf numFmtId="0" fontId="0" fillId="0" borderId="25" xfId="0" applyBorder="1"/>
    <xf numFmtId="0" fontId="3" fillId="0" borderId="0" xfId="63" applyFont="1" applyFill="1" applyBorder="1" applyAlignment="1">
      <alignment wrapText="1"/>
    </xf>
    <xf numFmtId="1" fontId="3" fillId="0" borderId="0" xfId="65" applyNumberFormat="1" applyFont="1" applyFill="1" applyBorder="1" applyAlignment="1">
      <alignment horizontal="right" wrapText="1"/>
    </xf>
    <xf numFmtId="0" fontId="3" fillId="0" borderId="0" xfId="65" applyFont="1" applyFill="1" applyBorder="1" applyAlignment="1">
      <alignment wrapText="1"/>
    </xf>
    <xf numFmtId="165" fontId="0" fillId="0" borderId="2" xfId="1" applyNumberFormat="1" applyFont="1" applyFill="1" applyBorder="1"/>
    <xf numFmtId="9" fontId="0" fillId="0" borderId="0" xfId="1" applyFont="1"/>
    <xf numFmtId="0" fontId="3" fillId="0" borderId="2" xfId="66" applyFont="1" applyFill="1" applyBorder="1" applyAlignment="1">
      <alignment wrapText="1"/>
    </xf>
    <xf numFmtId="0" fontId="3" fillId="0" borderId="2" xfId="66" applyFont="1" applyFill="1" applyBorder="1" applyAlignment="1">
      <alignment horizontal="right" wrapText="1"/>
    </xf>
    <xf numFmtId="1" fontId="0" fillId="0" borderId="2" xfId="0" applyNumberFormat="1" applyBorder="1"/>
    <xf numFmtId="164" fontId="0" fillId="0" borderId="2" xfId="1" applyNumberFormat="1" applyFont="1" applyFill="1" applyBorder="1"/>
    <xf numFmtId="166" fontId="0" fillId="0" borderId="2" xfId="0" applyNumberFormat="1" applyBorder="1"/>
    <xf numFmtId="0" fontId="3" fillId="0" borderId="2" xfId="66" applyFont="1" applyFill="1" applyBorder="1" applyAlignment="1"/>
    <xf numFmtId="0" fontId="0" fillId="0" borderId="0" xfId="0" applyFont="1" applyBorder="1"/>
    <xf numFmtId="0" fontId="2" fillId="0" borderId="2" xfId="0" applyFont="1" applyBorder="1" applyAlignment="1">
      <alignment horizontal="right"/>
    </xf>
    <xf numFmtId="3" fontId="0" fillId="0" borderId="0" xfId="0" applyNumberFormat="1" applyFont="1" applyBorder="1"/>
    <xf numFmtId="0" fontId="5" fillId="37" borderId="17" xfId="53" applyFont="1" applyFill="1" applyBorder="1" applyAlignment="1">
      <alignment horizontal="center"/>
    </xf>
    <xf numFmtId="0" fontId="5" fillId="37" borderId="41" xfId="53" applyFont="1" applyFill="1" applyBorder="1" applyAlignment="1">
      <alignment horizontal="center"/>
    </xf>
    <xf numFmtId="0" fontId="5" fillId="37" borderId="15" xfId="53" applyFont="1" applyFill="1" applyBorder="1" applyAlignment="1">
      <alignment horizontal="center"/>
    </xf>
    <xf numFmtId="166" fontId="30" fillId="0" borderId="2" xfId="0" applyNumberFormat="1" applyFont="1" applyBorder="1"/>
    <xf numFmtId="164" fontId="30" fillId="0" borderId="2" xfId="1" applyNumberFormat="1" applyFont="1" applyFill="1" applyBorder="1"/>
    <xf numFmtId="0" fontId="3" fillId="0" borderId="2" xfId="66" applyFont="1" applyFill="1" applyBorder="1" applyAlignment="1">
      <alignment horizontal="left" wrapText="1"/>
    </xf>
  </cellXfs>
  <cellStyles count="67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2" builtinId="22" customBuiltin="1"/>
    <cellStyle name="Controlecel" xfId="24" builtinId="23" customBuiltin="1"/>
    <cellStyle name="Gekoppelde cel" xfId="23" builtinId="24" customBuiltin="1"/>
    <cellStyle name="Goed" xfId="17" builtinId="26" customBuiltin="1"/>
    <cellStyle name="Invoer" xfId="20" builtinId="20" customBuiltin="1"/>
    <cellStyle name="Kop 1" xfId="13" builtinId="16" customBuiltin="1"/>
    <cellStyle name="Kop 2" xfId="14" builtinId="17" customBuiltin="1"/>
    <cellStyle name="Kop 3" xfId="15" builtinId="18" customBuiltin="1"/>
    <cellStyle name="Kop 4" xfId="16" builtinId="19" customBuiltin="1"/>
    <cellStyle name="Neutraal" xfId="19" builtinId="28" customBuiltin="1"/>
    <cellStyle name="Notitie" xfId="26" builtinId="10" customBuiltin="1"/>
    <cellStyle name="Ongeldig" xfId="18" builtinId="27" customBuiltin="1"/>
    <cellStyle name="Procent" xfId="1" builtinId="5"/>
    <cellStyle name="Standaard" xfId="0" builtinId="0"/>
    <cellStyle name="Standaard_Blad1" xfId="55"/>
    <cellStyle name="Standaard_compliance scenario" xfId="65"/>
    <cellStyle name="Standaard_Geography_origin_1" xfId="59"/>
    <cellStyle name="Standaard_LCA" xfId="60"/>
    <cellStyle name="Standaard_Litter_Category_v2" xfId="53"/>
    <cellStyle name="Standaard_Litter_intention" xfId="2"/>
    <cellStyle name="Standaard_Litter_intention_1" xfId="58"/>
    <cellStyle name="Standaard_Materials" xfId="10"/>
    <cellStyle name="Standaard_Materials 2" xfId="11"/>
    <cellStyle name="Standaard_Packaging_type" xfId="4"/>
    <cellStyle name="Standaard_Packaging_type_1" xfId="62"/>
    <cellStyle name="Standaard_Pathway" xfId="3"/>
    <cellStyle name="Standaard_Pathway_1" xfId="57"/>
    <cellStyle name="Standaard_Sea_or_land_origin" xfId="5"/>
    <cellStyle name="Standaard_Sector_regional" xfId="6"/>
    <cellStyle name="Standaard_Source_activity" xfId="7"/>
    <cellStyle name="Standaard_Top_fifteen_items_100m_v2" xfId="66"/>
    <cellStyle name="Standaard_Use_categories" xfId="8"/>
    <cellStyle name="Standaard_Use_durability" xfId="9"/>
    <cellStyle name="Standaard_Use_durability_1" xfId="61"/>
    <cellStyle name="Standaard_v2_MSW_materials" xfId="56"/>
    <cellStyle name="Standaard_v2_packaging material" xfId="63"/>
    <cellStyle name="Standaard_v2_Sea_or_land_origin" xfId="64"/>
    <cellStyle name="Standaard_v2_Source_activity" xfId="54"/>
    <cellStyle name="Titel" xfId="12" builtinId="15" customBuiltin="1"/>
    <cellStyle name="Totaal" xfId="28" builtinId="25" customBuiltin="1"/>
    <cellStyle name="Uitvoer" xfId="21" builtinId="21" customBuiltin="1"/>
    <cellStyle name="Verklarende tekst" xfId="27" builtinId="53" customBuiltin="1"/>
    <cellStyle name="Waarschuwingstekst" xfId="2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Overall_figures_Europe!$T$10</c:f>
              <c:strCache>
                <c:ptCount val="1"/>
                <c:pt idx="0">
                  <c:v>Share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Overall_figures_Europe!$N$11:$N$21</c:f>
              <c:strCache>
                <c:ptCount val="11"/>
                <c:pt idx="0">
                  <c:v>plastic</c:v>
                </c:pt>
                <c:pt idx="1">
                  <c:v>paper/cardboard</c:v>
                </c:pt>
                <c:pt idx="2">
                  <c:v>sanitary</c:v>
                </c:pt>
                <c:pt idx="3">
                  <c:v>cloth/textile</c:v>
                </c:pt>
                <c:pt idx="4">
                  <c:v>metal</c:v>
                </c:pt>
                <c:pt idx="5">
                  <c:v>processed wood</c:v>
                </c:pt>
                <c:pt idx="6">
                  <c:v>rubber</c:v>
                </c:pt>
                <c:pt idx="7">
                  <c:v>glass</c:v>
                </c:pt>
                <c:pt idx="8">
                  <c:v>ceramic/pottery</c:v>
                </c:pt>
                <c:pt idx="9">
                  <c:v>other pollutants</c:v>
                </c:pt>
                <c:pt idx="10">
                  <c:v>bagged faeces</c:v>
                </c:pt>
              </c:strCache>
            </c:strRef>
          </c:cat>
          <c:val>
            <c:numRef>
              <c:f>Overall_figures_Europe!$T$11:$T$21</c:f>
              <c:numCache>
                <c:formatCode>0%</c:formatCode>
                <c:ptCount val="11"/>
                <c:pt idx="0">
                  <c:v>0.69475895062721804</c:v>
                </c:pt>
                <c:pt idx="1">
                  <c:v>0.13257305691050841</c:v>
                </c:pt>
                <c:pt idx="2">
                  <c:v>5.8781077951245701E-2</c:v>
                </c:pt>
                <c:pt idx="3">
                  <c:v>2.6751855401986591E-2</c:v>
                </c:pt>
                <c:pt idx="4">
                  <c:v>2.5571670149165868E-2</c:v>
                </c:pt>
                <c:pt idx="5">
                  <c:v>1.4032547917030914E-2</c:v>
                </c:pt>
                <c:pt idx="6">
                  <c:v>1.1996498014847316E-2</c:v>
                </c:pt>
                <c:pt idx="7">
                  <c:v>2.3268537837234708E-2</c:v>
                </c:pt>
                <c:pt idx="8">
                  <c:v>6.4341416975984174E-3</c:v>
                </c:pt>
                <c:pt idx="9">
                  <c:v>5.3250895013916503E-3</c:v>
                </c:pt>
                <c:pt idx="10">
                  <c:v>5.0657399177232525E-4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Baltic Sea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37671049529139E-2"/>
          <c:y val="4.1458958479555164E-2"/>
          <c:w val="0.36393298707008687"/>
          <c:h val="0.9107322565830144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Top_fifteen_items_v2!$B$3:$B$17</c:f>
              <c:strCache>
                <c:ptCount val="15"/>
                <c:pt idx="0">
                  <c:v>Plastic/polystyrene pieces 2.5 cm &gt; &lt; 50cm (total)</c:v>
                </c:pt>
                <c:pt idx="1">
                  <c:v>Cigarette butts</c:v>
                </c:pt>
                <c:pt idx="2">
                  <c:v>Caps/lids (total)</c:v>
                </c:pt>
                <c:pt idx="3">
                  <c:v>Foam sponge (total)</c:v>
                </c:pt>
                <c:pt idx="4">
                  <c:v>Other ceramic/pottery items</c:v>
                </c:pt>
                <c:pt idx="5">
                  <c:v>Bags (e.g. shopping)</c:v>
                </c:pt>
                <c:pt idx="6">
                  <c:v>Food incl. fast food containers</c:v>
                </c:pt>
                <c:pt idx="7">
                  <c:v>Bottle caps</c:v>
                </c:pt>
                <c:pt idx="8">
                  <c:v>Cutlery/trays/straws (total)</c:v>
                </c:pt>
                <c:pt idx="9">
                  <c:v>Wood Crates</c:v>
                </c:pt>
                <c:pt idx="10">
                  <c:v>Crisp/sweet packets and lolly sticks (total)</c:v>
                </c:pt>
                <c:pt idx="11">
                  <c:v>Cups</c:v>
                </c:pt>
                <c:pt idx="12">
                  <c:v>Rope (diameter more than 1 cm)</c:v>
                </c:pt>
                <c:pt idx="13">
                  <c:v>Other textiles</c:v>
                </c:pt>
                <c:pt idx="14">
                  <c:v>Other paper items</c:v>
                </c:pt>
              </c:strCache>
            </c:strRef>
          </c:cat>
          <c:val>
            <c:numRef>
              <c:f>Top_fifteen_items_v2!$D$3:$D$17</c:f>
              <c:numCache>
                <c:formatCode>0%</c:formatCode>
                <c:ptCount val="15"/>
                <c:pt idx="0">
                  <c:v>0.24285040113260972</c:v>
                </c:pt>
                <c:pt idx="1">
                  <c:v>0.1000943841434639</c:v>
                </c:pt>
                <c:pt idx="2">
                  <c:v>5.1864086833411989E-2</c:v>
                </c:pt>
                <c:pt idx="3">
                  <c:v>4.8985370457763099E-2</c:v>
                </c:pt>
                <c:pt idx="4">
                  <c:v>4.8890986314299195E-2</c:v>
                </c:pt>
                <c:pt idx="5">
                  <c:v>3.8697498820198205E-2</c:v>
                </c:pt>
                <c:pt idx="6">
                  <c:v>3.0957999056158564E-2</c:v>
                </c:pt>
                <c:pt idx="7">
                  <c:v>2.7465785747994336E-2</c:v>
                </c:pt>
                <c:pt idx="8">
                  <c:v>2.3501651722510619E-2</c:v>
                </c:pt>
                <c:pt idx="9">
                  <c:v>2.3124115148655026E-2</c:v>
                </c:pt>
                <c:pt idx="10">
                  <c:v>2.293534686172723E-2</c:v>
                </c:pt>
                <c:pt idx="11">
                  <c:v>1.9631901840490799E-2</c:v>
                </c:pt>
                <c:pt idx="12">
                  <c:v>1.8546484190655969E-2</c:v>
                </c:pt>
                <c:pt idx="13">
                  <c:v>1.7366682397357246E-2</c:v>
                </c:pt>
                <c:pt idx="14">
                  <c:v>1.7036337895233601E-2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9136268576073846"/>
          <c:y val="0.21375504334579512"/>
          <c:w val="0.59758759368698433"/>
          <c:h val="0.737032023938690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Black Sea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37671049529139E-2"/>
          <c:y val="4.1458958479555164E-2"/>
          <c:w val="0.36393298707008687"/>
          <c:h val="0.9107322565830144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Top_fifteen_items_v2!$B$23:$B$37</c:f>
              <c:strCache>
                <c:ptCount val="15"/>
                <c:pt idx="0">
                  <c:v>Cigarette butts</c:v>
                </c:pt>
                <c:pt idx="1">
                  <c:v>Crisp/sweet packets and lolly sticks (total)</c:v>
                </c:pt>
                <c:pt idx="2">
                  <c:v>Drink bottles (total)</c:v>
                </c:pt>
                <c:pt idx="3">
                  <c:v>Plastic/polystyrene pieces 2.5 cm &gt; &lt; 50cm (total)</c:v>
                </c:pt>
                <c:pt idx="4">
                  <c:v>Caps/lids (total)</c:v>
                </c:pt>
                <c:pt idx="5">
                  <c:v>Drink cans</c:v>
                </c:pt>
                <c:pt idx="6">
                  <c:v>Small plastic bags, e.g., freezer bags</c:v>
                </c:pt>
                <c:pt idx="7">
                  <c:v>Other glass items</c:v>
                </c:pt>
                <c:pt idx="8">
                  <c:v>Other rubber pieces</c:v>
                </c:pt>
                <c:pt idx="9">
                  <c:v>Food incl. fast food containers</c:v>
                </c:pt>
                <c:pt idx="10">
                  <c:v>Cups</c:v>
                </c:pt>
                <c:pt idx="11">
                  <c:v>Clothing</c:v>
                </c:pt>
                <c:pt idx="12">
                  <c:v>Bottle caps</c:v>
                </c:pt>
                <c:pt idx="13">
                  <c:v>Foil wrappers</c:v>
                </c:pt>
                <c:pt idx="14">
                  <c:v>Cutlery/trays/straws (total)</c:v>
                </c:pt>
              </c:strCache>
            </c:strRef>
          </c:cat>
          <c:val>
            <c:numRef>
              <c:f>Top_fifteen_items_v2!$D$23:$D$37</c:f>
              <c:numCache>
                <c:formatCode>0%</c:formatCode>
                <c:ptCount val="15"/>
                <c:pt idx="0">
                  <c:v>0.357444809769845</c:v>
                </c:pt>
                <c:pt idx="1">
                  <c:v>9.4097385313918896E-2</c:v>
                </c:pt>
                <c:pt idx="2">
                  <c:v>9.3001409112259278E-2</c:v>
                </c:pt>
                <c:pt idx="3">
                  <c:v>6.2157507436981368E-2</c:v>
                </c:pt>
                <c:pt idx="4">
                  <c:v>5.3546265852512917E-2</c:v>
                </c:pt>
                <c:pt idx="5">
                  <c:v>4.8536088930640361E-2</c:v>
                </c:pt>
                <c:pt idx="6">
                  <c:v>3.3818694222639736E-2</c:v>
                </c:pt>
                <c:pt idx="7">
                  <c:v>2.8808517300767184E-2</c:v>
                </c:pt>
                <c:pt idx="8">
                  <c:v>1.7065915140128386E-2</c:v>
                </c:pt>
                <c:pt idx="9">
                  <c:v>1.3464850477532488E-2</c:v>
                </c:pt>
                <c:pt idx="10">
                  <c:v>1.3151714419915453E-2</c:v>
                </c:pt>
                <c:pt idx="11">
                  <c:v>1.1899170189447314E-2</c:v>
                </c:pt>
                <c:pt idx="12">
                  <c:v>1.1272898074213245E-2</c:v>
                </c:pt>
                <c:pt idx="13">
                  <c:v>1.1116330045404728E-2</c:v>
                </c:pt>
                <c:pt idx="14">
                  <c:v>1.0020353843745108E-2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9136268576073846"/>
          <c:y val="0.21375504334579512"/>
          <c:w val="0.59758759368698433"/>
          <c:h val="0.737032023938690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Mediterranean Sea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37671049529139E-2"/>
          <c:y val="4.1458958479555164E-2"/>
          <c:w val="0.36393298707008687"/>
          <c:h val="0.9107322565830144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Top_fifteen_items_v2!$B$43:$B$57</c:f>
              <c:strCache>
                <c:ptCount val="15"/>
                <c:pt idx="0">
                  <c:v>Cutlery/trays/straws (total)</c:v>
                </c:pt>
                <c:pt idx="1">
                  <c:v>Cigarette butts</c:v>
                </c:pt>
                <c:pt idx="2">
                  <c:v>Caps/lids (total)</c:v>
                </c:pt>
                <c:pt idx="3">
                  <c:v>Drink bottles (total)</c:v>
                </c:pt>
                <c:pt idx="4">
                  <c:v>Bags (e.g. shopping)</c:v>
                </c:pt>
                <c:pt idx="5">
                  <c:v>Cotton bud sticks</c:v>
                </c:pt>
                <c:pt idx="6">
                  <c:v>Bags</c:v>
                </c:pt>
                <c:pt idx="7">
                  <c:v>Plastic/polystyrene pieces 2.5 cm &gt; &lt; 50cm (total)</c:v>
                </c:pt>
                <c:pt idx="8">
                  <c:v>Bottles</c:v>
                </c:pt>
                <c:pt idx="9">
                  <c:v>Crisp/sweet packets and lolly sticks (total)</c:v>
                </c:pt>
                <c:pt idx="10">
                  <c:v>Food incl. fast food containers</c:v>
                </c:pt>
                <c:pt idx="11">
                  <c:v>Cigarette packets</c:v>
                </c:pt>
                <c:pt idx="12">
                  <c:v>Cigarette lighters</c:v>
                </c:pt>
                <c:pt idx="13">
                  <c:v>Drink cans</c:v>
                </c:pt>
                <c:pt idx="14">
                  <c:v>Other sanitary items</c:v>
                </c:pt>
              </c:strCache>
            </c:strRef>
          </c:cat>
          <c:val>
            <c:numRef>
              <c:f>Top_fifteen_items_v2!$D$43:$D$57</c:f>
              <c:numCache>
                <c:formatCode>0%</c:formatCode>
                <c:ptCount val="15"/>
                <c:pt idx="0">
                  <c:v>0.16673721476122677</c:v>
                </c:pt>
                <c:pt idx="1">
                  <c:v>0.14195559318120599</c:v>
                </c:pt>
                <c:pt idx="2">
                  <c:v>0.13972370800785008</c:v>
                </c:pt>
                <c:pt idx="3">
                  <c:v>0.11601954823565629</c:v>
                </c:pt>
                <c:pt idx="4">
                  <c:v>5.4912071420325545E-2</c:v>
                </c:pt>
                <c:pt idx="5">
                  <c:v>4.652326163081541E-2</c:v>
                </c:pt>
                <c:pt idx="6">
                  <c:v>4.4368338015161428E-2</c:v>
                </c:pt>
                <c:pt idx="7">
                  <c:v>3.8326855735560085E-2</c:v>
                </c:pt>
                <c:pt idx="8">
                  <c:v>3.5517758879439719E-2</c:v>
                </c:pt>
                <c:pt idx="9">
                  <c:v>3.3208912148381883E-2</c:v>
                </c:pt>
                <c:pt idx="10">
                  <c:v>1.8509254627313655E-2</c:v>
                </c:pt>
                <c:pt idx="11">
                  <c:v>1.5777119328895216E-2</c:v>
                </c:pt>
                <c:pt idx="12">
                  <c:v>1.4314849732558588E-2</c:v>
                </c:pt>
                <c:pt idx="13">
                  <c:v>1.3699157270943164E-2</c:v>
                </c:pt>
                <c:pt idx="14">
                  <c:v>1.1120945087928579E-2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9136268576073846"/>
          <c:y val="0.21375504334579512"/>
          <c:w val="0.59758759368698433"/>
          <c:h val="0.737032023938690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Sea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37671049529139E-2"/>
          <c:y val="4.1458958479555164E-2"/>
          <c:w val="0.36393298707008687"/>
          <c:h val="0.9107322565830144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Top_fifteen_items_v2!$B$63:$B$77</c:f>
              <c:strCache>
                <c:ptCount val="15"/>
                <c:pt idx="0">
                  <c:v>Plastic/polystyrene pieces 2.5 cm &gt; &lt; 50cm (total)</c:v>
                </c:pt>
                <c:pt idx="1">
                  <c:v>plastic/polystyrene pieces 0-2,5 cm</c:v>
                </c:pt>
                <c:pt idx="2">
                  <c:v>String and cord (diameter less than 1 cm)</c:v>
                </c:pt>
                <c:pt idx="3">
                  <c:v>Caps/lids (total)</c:v>
                </c:pt>
                <c:pt idx="4">
                  <c:v>Other textiles</c:v>
                </c:pt>
                <c:pt idx="5">
                  <c:v>Cotton bud sticks</c:v>
                </c:pt>
                <c:pt idx="6">
                  <c:v>Crisp/sweet packets and lolly sticks (total)</c:v>
                </c:pt>
                <c:pt idx="7">
                  <c:v>Rope (diameter more than 1 cm)</c:v>
                </c:pt>
                <c:pt idx="8">
                  <c:v>Nets and pieces of net &lt; 50 cm</c:v>
                </c:pt>
                <c:pt idx="9">
                  <c:v>Food incl. fast food containers</c:v>
                </c:pt>
                <c:pt idx="10">
                  <c:v>Drink bottles (total)</c:v>
                </c:pt>
                <c:pt idx="11">
                  <c:v>Small plastic bags, e.g., freezer bags</c:v>
                </c:pt>
                <c:pt idx="12">
                  <c:v>Cigarette butts</c:v>
                </c:pt>
                <c:pt idx="13">
                  <c:v>Industrial packaging, plastic sheeting</c:v>
                </c:pt>
                <c:pt idx="14">
                  <c:v>Foam sponge (total)</c:v>
                </c:pt>
              </c:strCache>
            </c:strRef>
          </c:cat>
          <c:val>
            <c:numRef>
              <c:f>Top_fifteen_items_v2!$D$63:$D$77</c:f>
              <c:numCache>
                <c:formatCode>0%</c:formatCode>
                <c:ptCount val="15"/>
                <c:pt idx="0">
                  <c:v>0.17869162691082982</c:v>
                </c:pt>
                <c:pt idx="1">
                  <c:v>0.13788570716284973</c:v>
                </c:pt>
                <c:pt idx="2">
                  <c:v>0.11654787131573878</c:v>
                </c:pt>
                <c:pt idx="3">
                  <c:v>7.4359468310537469E-2</c:v>
                </c:pt>
                <c:pt idx="4">
                  <c:v>4.451142815053203E-2</c:v>
                </c:pt>
                <c:pt idx="5">
                  <c:v>4.3548222602468073E-2</c:v>
                </c:pt>
                <c:pt idx="6">
                  <c:v>3.8720863032171066E-2</c:v>
                </c:pt>
                <c:pt idx="7">
                  <c:v>3.446009496073521E-2</c:v>
                </c:pt>
                <c:pt idx="8">
                  <c:v>3.2748988634174532E-2</c:v>
                </c:pt>
                <c:pt idx="9">
                  <c:v>1.9298106451210807E-2</c:v>
                </c:pt>
                <c:pt idx="10">
                  <c:v>1.716772241549288E-2</c:v>
                </c:pt>
                <c:pt idx="11">
                  <c:v>1.6703117386426734E-2</c:v>
                </c:pt>
                <c:pt idx="12">
                  <c:v>1.609119856765669E-2</c:v>
                </c:pt>
                <c:pt idx="13">
                  <c:v>1.3326232053214274E-2</c:v>
                </c:pt>
                <c:pt idx="14">
                  <c:v>1.2872958854125352E-2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9136268576073846"/>
          <c:y val="0.21375504334579512"/>
          <c:w val="0.59758759368698433"/>
          <c:h val="0.737032023938690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Geography_origin_v2!$G$3:$J$3</c:f>
              <c:numCache>
                <c:formatCode>#,##0</c:formatCode>
                <c:ptCount val="4"/>
                <c:pt idx="0">
                  <c:v>27616</c:v>
                </c:pt>
                <c:pt idx="1">
                  <c:v>4334.25</c:v>
                </c:pt>
                <c:pt idx="2">
                  <c:v>20841.25</c:v>
                </c:pt>
                <c:pt idx="3">
                  <c:v>166151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Geography_origin_v2!$G$4:$J$4</c:f>
              <c:numCache>
                <c:formatCode>#,##0</c:formatCode>
                <c:ptCount val="4"/>
                <c:pt idx="0">
                  <c:v>60217.75</c:v>
                </c:pt>
                <c:pt idx="1">
                  <c:v>20224.25</c:v>
                </c:pt>
                <c:pt idx="2">
                  <c:v>85343</c:v>
                </c:pt>
                <c:pt idx="3">
                  <c:v>191034.75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Geography_origin_v2!$G$5:$J$5</c:f>
              <c:numCache>
                <c:formatCode>#,##0</c:formatCode>
                <c:ptCount val="4"/>
                <c:pt idx="0">
                  <c:v>56672.75</c:v>
                </c:pt>
                <c:pt idx="1">
                  <c:v>12433.5</c:v>
                </c:pt>
                <c:pt idx="2">
                  <c:v>56301.25</c:v>
                </c:pt>
                <c:pt idx="3">
                  <c:v>191034.75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569408"/>
        <c:axId val="157570944"/>
      </c:barChart>
      <c:catAx>
        <c:axId val="15756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570944"/>
        <c:crosses val="autoZero"/>
        <c:auto val="1"/>
        <c:lblAlgn val="ctr"/>
        <c:lblOffset val="100"/>
        <c:noMultiLvlLbl val="0"/>
      </c:catAx>
      <c:valAx>
        <c:axId val="157570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5756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Geography_origin_v2!$G$2:$K$2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Geography_origin_v2!$G$3:$K$3</c:f>
              <c:numCache>
                <c:formatCode>#,##0</c:formatCode>
                <c:ptCount val="5"/>
                <c:pt idx="0">
                  <c:v>27616</c:v>
                </c:pt>
                <c:pt idx="1">
                  <c:v>4334.25</c:v>
                </c:pt>
                <c:pt idx="2">
                  <c:v>20841.25</c:v>
                </c:pt>
                <c:pt idx="3">
                  <c:v>166151</c:v>
                </c:pt>
                <c:pt idx="4">
                  <c:v>218942.5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Geography_origin_v2!$G$2:$K$2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Geography_origin_v2!$G$4:$K$4</c:f>
              <c:numCache>
                <c:formatCode>#,##0</c:formatCode>
                <c:ptCount val="5"/>
                <c:pt idx="0">
                  <c:v>60217.75</c:v>
                </c:pt>
                <c:pt idx="1">
                  <c:v>20224.25</c:v>
                </c:pt>
                <c:pt idx="2">
                  <c:v>85343</c:v>
                </c:pt>
                <c:pt idx="3">
                  <c:v>191034.75</c:v>
                </c:pt>
                <c:pt idx="4">
                  <c:v>356819.75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Geography_origin_v2!$G$2:$K$2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Geography_origin_v2!$G$5:$K$5</c:f>
              <c:numCache>
                <c:formatCode>#,##0</c:formatCode>
                <c:ptCount val="5"/>
                <c:pt idx="0">
                  <c:v>56672.75</c:v>
                </c:pt>
                <c:pt idx="1">
                  <c:v>12433.5</c:v>
                </c:pt>
                <c:pt idx="2">
                  <c:v>56301.25</c:v>
                </c:pt>
                <c:pt idx="3">
                  <c:v>191034.75</c:v>
                </c:pt>
                <c:pt idx="4">
                  <c:v>362855.5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48288"/>
        <c:axId val="164754176"/>
      </c:barChart>
      <c:catAx>
        <c:axId val="1647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4754176"/>
        <c:crosses val="autoZero"/>
        <c:auto val="1"/>
        <c:lblAlgn val="ctr"/>
        <c:lblOffset val="100"/>
        <c:noMultiLvlLbl val="0"/>
      </c:catAx>
      <c:valAx>
        <c:axId val="164754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6474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Geography_origin_v2!$G$2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Geography_origin_v2!$G$3</c:f>
              <c:numCache>
                <c:formatCode>#,##0</c:formatCode>
                <c:ptCount val="1"/>
                <c:pt idx="0">
                  <c:v>27616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Geography_origin_v2!$G$2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Geography_origin_v2!$G$4</c:f>
              <c:numCache>
                <c:formatCode>#,##0</c:formatCode>
                <c:ptCount val="1"/>
                <c:pt idx="0">
                  <c:v>60217.75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Geography_origin_v2!$G$2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Geography_origin_v2!$G$5</c:f>
              <c:numCache>
                <c:formatCode>#,##0</c:formatCode>
                <c:ptCount val="1"/>
                <c:pt idx="0">
                  <c:v>56672.75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798144"/>
        <c:axId val="175799680"/>
      </c:barChart>
      <c:catAx>
        <c:axId val="17579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99680"/>
        <c:crosses val="autoZero"/>
        <c:auto val="1"/>
        <c:lblAlgn val="ctr"/>
        <c:lblOffset val="100"/>
        <c:noMultiLvlLbl val="0"/>
      </c:catAx>
      <c:valAx>
        <c:axId val="175799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579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Geography_origin_v2!$H$2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Geography_origin_v2!$H$3</c:f>
              <c:numCache>
                <c:formatCode>#,##0</c:formatCode>
                <c:ptCount val="1"/>
                <c:pt idx="0">
                  <c:v>4334.25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Geography_origin_v2!$H$2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Geography_origin_v2!$H$4</c:f>
              <c:numCache>
                <c:formatCode>#,##0</c:formatCode>
                <c:ptCount val="1"/>
                <c:pt idx="0">
                  <c:v>20224.25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Geography_origin_v2!$H$2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Geography_origin_v2!$H$5</c:f>
              <c:numCache>
                <c:formatCode>#,##0</c:formatCode>
                <c:ptCount val="1"/>
                <c:pt idx="0">
                  <c:v>12433.5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37952"/>
        <c:axId val="175839488"/>
      </c:barChart>
      <c:catAx>
        <c:axId val="1758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5839488"/>
        <c:crosses val="autoZero"/>
        <c:auto val="1"/>
        <c:lblAlgn val="ctr"/>
        <c:lblOffset val="100"/>
        <c:noMultiLvlLbl val="0"/>
      </c:catAx>
      <c:valAx>
        <c:axId val="175839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583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Geography_origin_v2!$I$2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Geography_origin_v2!$I$3</c:f>
              <c:numCache>
                <c:formatCode>#,##0</c:formatCode>
                <c:ptCount val="1"/>
                <c:pt idx="0">
                  <c:v>20841.25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Geography_origin_v2!$I$2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Geography_origin_v2!$I$4</c:f>
              <c:numCache>
                <c:formatCode>#,##0</c:formatCode>
                <c:ptCount val="1"/>
                <c:pt idx="0">
                  <c:v>85343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Geography_origin_v2!$I$2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Geography_origin_v2!$I$5</c:f>
              <c:numCache>
                <c:formatCode>#,##0</c:formatCode>
                <c:ptCount val="1"/>
                <c:pt idx="0">
                  <c:v>56301.25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57024"/>
        <c:axId val="175862912"/>
      </c:barChart>
      <c:catAx>
        <c:axId val="17585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5862912"/>
        <c:crosses val="autoZero"/>
        <c:auto val="1"/>
        <c:lblAlgn val="ctr"/>
        <c:lblOffset val="100"/>
        <c:noMultiLvlLbl val="0"/>
      </c:catAx>
      <c:valAx>
        <c:axId val="175862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585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Geography_origin_v2!$F$3</c:f>
              <c:strCache>
                <c:ptCount val="1"/>
                <c:pt idx="0">
                  <c:v>Long distance</c:v>
                </c:pt>
              </c:strCache>
            </c:strRef>
          </c:tx>
          <c:invertIfNegative val="0"/>
          <c:cat>
            <c:strRef>
              <c:f>Geography_origin_v2!$J$2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Geography_origin_v2!$J$3</c:f>
              <c:numCache>
                <c:formatCode>#,##0</c:formatCode>
                <c:ptCount val="1"/>
                <c:pt idx="0">
                  <c:v>166151</c:v>
                </c:pt>
              </c:numCache>
            </c:numRef>
          </c:val>
        </c:ser>
        <c:ser>
          <c:idx val="1"/>
          <c:order val="1"/>
          <c:tx>
            <c:strRef>
              <c:f>Geography_origin_v2!$F$4</c:f>
              <c:strCache>
                <c:ptCount val="1"/>
                <c:pt idx="0">
                  <c:v>On site</c:v>
                </c:pt>
              </c:strCache>
            </c:strRef>
          </c:tx>
          <c:invertIfNegative val="0"/>
          <c:cat>
            <c:strRef>
              <c:f>Geography_origin_v2!$J$2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Geography_origin_v2!$J$4</c:f>
              <c:numCache>
                <c:formatCode>#,##0</c:formatCode>
                <c:ptCount val="1"/>
                <c:pt idx="0">
                  <c:v>191034.75</c:v>
                </c:pt>
              </c:numCache>
            </c:numRef>
          </c:val>
        </c:ser>
        <c:ser>
          <c:idx val="2"/>
          <c:order val="2"/>
          <c:tx>
            <c:strRef>
              <c:f>Geography_origin_v2!$F$5</c:f>
              <c:strCache>
                <c:ptCount val="1"/>
                <c:pt idx="0">
                  <c:v>Short distance</c:v>
                </c:pt>
              </c:strCache>
            </c:strRef>
          </c:tx>
          <c:invertIfNegative val="0"/>
          <c:cat>
            <c:strRef>
              <c:f>Geography_origin_v2!$J$2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Geography_origin_v2!$J$5</c:f>
              <c:numCache>
                <c:formatCode>#,##0</c:formatCode>
                <c:ptCount val="1"/>
                <c:pt idx="0">
                  <c:v>191034.75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032000"/>
        <c:axId val="176037888"/>
      </c:barChart>
      <c:catAx>
        <c:axId val="17603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037888"/>
        <c:crosses val="autoZero"/>
        <c:auto val="1"/>
        <c:lblAlgn val="ctr"/>
        <c:lblOffset val="100"/>
        <c:noMultiLvlLbl val="0"/>
      </c:catAx>
      <c:valAx>
        <c:axId val="176037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603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Overall_figures_Europe!$N$26:$N$29</c:f>
              <c:strCache>
                <c:ptCount val="4"/>
                <c:pt idx="0">
                  <c:v>use item</c:v>
                </c:pt>
                <c:pt idx="1">
                  <c:v>packaging</c:v>
                </c:pt>
                <c:pt idx="2">
                  <c:v>raw material</c:v>
                </c:pt>
                <c:pt idx="3">
                  <c:v>recreational item</c:v>
                </c:pt>
              </c:strCache>
            </c:strRef>
          </c:cat>
          <c:val>
            <c:numRef>
              <c:f>Overall_figures_Europe!$T$26:$T$29</c:f>
              <c:numCache>
                <c:formatCode>0%</c:formatCode>
                <c:ptCount val="4"/>
                <c:pt idx="0">
                  <c:v>0.46228748913026574</c:v>
                </c:pt>
                <c:pt idx="1">
                  <c:v>0.45822061914858636</c:v>
                </c:pt>
                <c:pt idx="2">
                  <c:v>6.0315081901842552E-2</c:v>
                </c:pt>
                <c:pt idx="3">
                  <c:v>1.9176809819305342E-2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LCA_v2!$N$2:$R$2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LCA_v2!$N$3:$R$3</c:f>
              <c:numCache>
                <c:formatCode>0%</c:formatCode>
                <c:ptCount val="5"/>
                <c:pt idx="0">
                  <c:v>0.45841440742296469</c:v>
                </c:pt>
                <c:pt idx="1">
                  <c:v>0.62131445904954496</c:v>
                </c:pt>
                <c:pt idx="2">
                  <c:v>0.69656964199216165</c:v>
                </c:pt>
                <c:pt idx="3">
                  <c:v>0.31690004824365142</c:v>
                </c:pt>
                <c:pt idx="4" formatCode="General">
                  <c:v>2.0931985567083227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LCA_v2!$N$2:$R$2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LCA_v2!$N$4:$R$4</c:f>
              <c:numCache>
                <c:formatCode>0%</c:formatCode>
                <c:ptCount val="5"/>
                <c:pt idx="0">
                  <c:v>0.23008591185041052</c:v>
                </c:pt>
                <c:pt idx="1">
                  <c:v>0.25472868217054262</c:v>
                </c:pt>
                <c:pt idx="2">
                  <c:v>0.21153551455370118</c:v>
                </c:pt>
                <c:pt idx="3">
                  <c:v>0.19420560535294776</c:v>
                </c:pt>
                <c:pt idx="4" formatCode="General">
                  <c:v>0.89055571392760213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LCA_v2!$N$2:$R$2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LCA_v2!$N$5:$R$5</c:f>
              <c:numCache>
                <c:formatCode>0%</c:formatCode>
                <c:ptCount val="5"/>
                <c:pt idx="0">
                  <c:v>0.23566519053745294</c:v>
                </c:pt>
                <c:pt idx="1">
                  <c:v>8.3680485338725991E-2</c:v>
                </c:pt>
                <c:pt idx="2">
                  <c:v>4.3204016028887224E-2</c:v>
                </c:pt>
                <c:pt idx="3">
                  <c:v>0.32392203406421299</c:v>
                </c:pt>
                <c:pt idx="4" formatCode="General">
                  <c:v>0.68647172596927919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LCA_v2!$N$2:$R$2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LCA_v2!$N$6:$R$6</c:f>
              <c:numCache>
                <c:formatCode>0%</c:formatCode>
                <c:ptCount val="5"/>
                <c:pt idx="0">
                  <c:v>7.5834490189171835E-2</c:v>
                </c:pt>
                <c:pt idx="1">
                  <c:v>4.0276373441186383E-2</c:v>
                </c:pt>
                <c:pt idx="2">
                  <c:v>4.8690827425249904E-2</c:v>
                </c:pt>
                <c:pt idx="3">
                  <c:v>0.16497231233918783</c:v>
                </c:pt>
                <c:pt idx="4" formatCode="General">
                  <c:v>0.32977400339479596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101632"/>
        <c:axId val="176115712"/>
      </c:barChart>
      <c:catAx>
        <c:axId val="17610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15712"/>
        <c:crosses val="autoZero"/>
        <c:auto val="1"/>
        <c:lblAlgn val="ctr"/>
        <c:lblOffset val="100"/>
        <c:noMultiLvlLbl val="0"/>
      </c:catAx>
      <c:valAx>
        <c:axId val="176115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10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LCA_v2!$G$3:$J$3</c:f>
              <c:numCache>
                <c:formatCode>#,##0</c:formatCode>
                <c:ptCount val="4"/>
                <c:pt idx="0">
                  <c:v>60842.25</c:v>
                </c:pt>
                <c:pt idx="1">
                  <c:v>23043</c:v>
                </c:pt>
                <c:pt idx="2">
                  <c:v>98865</c:v>
                </c:pt>
                <c:pt idx="3">
                  <c:v>181297.25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LCA_v2!$G$4:$J$4</c:f>
              <c:numCache>
                <c:formatCode>#,##0</c:formatCode>
                <c:ptCount val="4"/>
                <c:pt idx="0">
                  <c:v>30537.75</c:v>
                </c:pt>
                <c:pt idx="1">
                  <c:v>9447.25</c:v>
                </c:pt>
                <c:pt idx="2">
                  <c:v>30023.5</c:v>
                </c:pt>
                <c:pt idx="3">
                  <c:v>111104.25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LCA_v2!$G$5:$J$5</c:f>
              <c:numCache>
                <c:formatCode>#,##0</c:formatCode>
                <c:ptCount val="4"/>
                <c:pt idx="0">
                  <c:v>31278.25</c:v>
                </c:pt>
                <c:pt idx="1">
                  <c:v>3103.5</c:v>
                </c:pt>
                <c:pt idx="2">
                  <c:v>6132</c:v>
                </c:pt>
                <c:pt idx="3">
                  <c:v>185314.5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LCA_v2!$G$6:$J$6</c:f>
              <c:numCache>
                <c:formatCode>#,##0</c:formatCode>
                <c:ptCount val="4"/>
                <c:pt idx="0">
                  <c:v>10065</c:v>
                </c:pt>
                <c:pt idx="1">
                  <c:v>1493.75</c:v>
                </c:pt>
                <c:pt idx="2">
                  <c:v>6910.75</c:v>
                </c:pt>
                <c:pt idx="3">
                  <c:v>94380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150400"/>
        <c:axId val="176151936"/>
      </c:barChart>
      <c:catAx>
        <c:axId val="1761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51936"/>
        <c:crosses val="autoZero"/>
        <c:auto val="1"/>
        <c:lblAlgn val="ctr"/>
        <c:lblOffset val="100"/>
        <c:noMultiLvlLbl val="0"/>
      </c:catAx>
      <c:valAx>
        <c:axId val="176151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615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LCA_v2!$N$2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LCA_v2!$N$3</c:f>
              <c:numCache>
                <c:formatCode>0%</c:formatCode>
                <c:ptCount val="1"/>
                <c:pt idx="0">
                  <c:v>0.45841440742296469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LCA_v2!$N$2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LCA_v2!$N$4</c:f>
              <c:numCache>
                <c:formatCode>0%</c:formatCode>
                <c:ptCount val="1"/>
                <c:pt idx="0">
                  <c:v>0.23008591185041052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LCA_v2!$N$2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LCA_v2!$N$5</c:f>
              <c:numCache>
                <c:formatCode>0%</c:formatCode>
                <c:ptCount val="1"/>
                <c:pt idx="0">
                  <c:v>0.23566519053745294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LCA_v2!$N$2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LCA_v2!$N$6</c:f>
              <c:numCache>
                <c:formatCode>0%</c:formatCode>
                <c:ptCount val="1"/>
                <c:pt idx="0">
                  <c:v>7.5834490189171835E-2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784896"/>
        <c:axId val="176786432"/>
      </c:barChart>
      <c:catAx>
        <c:axId val="17678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786432"/>
        <c:crosses val="autoZero"/>
        <c:auto val="1"/>
        <c:lblAlgn val="ctr"/>
        <c:lblOffset val="100"/>
        <c:noMultiLvlLbl val="0"/>
      </c:catAx>
      <c:valAx>
        <c:axId val="17678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678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LCA_v2!$O$2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LCA_v2!$O$3</c:f>
              <c:numCache>
                <c:formatCode>0%</c:formatCode>
                <c:ptCount val="1"/>
                <c:pt idx="0">
                  <c:v>0.62131445904954496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LCA_v2!$O$2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LCA_v2!$O$4</c:f>
              <c:numCache>
                <c:formatCode>0%</c:formatCode>
                <c:ptCount val="1"/>
                <c:pt idx="0">
                  <c:v>0.25472868217054262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LCA_v2!$O$2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LCA_v2!$O$5</c:f>
              <c:numCache>
                <c:formatCode>0%</c:formatCode>
                <c:ptCount val="1"/>
                <c:pt idx="0">
                  <c:v>8.3680485338725991E-2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LCA_v2!$O$2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LCA_v2!$O$6</c:f>
              <c:numCache>
                <c:formatCode>0%</c:formatCode>
                <c:ptCount val="1"/>
                <c:pt idx="0">
                  <c:v>4.0276373441186383E-2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813184"/>
        <c:axId val="176814720"/>
      </c:barChart>
      <c:catAx>
        <c:axId val="17681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6814720"/>
        <c:crosses val="autoZero"/>
        <c:auto val="1"/>
        <c:lblAlgn val="ctr"/>
        <c:lblOffset val="100"/>
        <c:noMultiLvlLbl val="0"/>
      </c:catAx>
      <c:valAx>
        <c:axId val="176814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681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LCA_v2!$P$2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LCA_v2!$P$3</c:f>
              <c:numCache>
                <c:formatCode>0%</c:formatCode>
                <c:ptCount val="1"/>
                <c:pt idx="0">
                  <c:v>0.69656964199216165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LCA_v2!$P$2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LCA_v2!$P$4</c:f>
              <c:numCache>
                <c:formatCode>0%</c:formatCode>
                <c:ptCount val="1"/>
                <c:pt idx="0">
                  <c:v>0.21153551455370118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LCA_v2!$P$2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LCA_v2!$P$5</c:f>
              <c:numCache>
                <c:formatCode>0%</c:formatCode>
                <c:ptCount val="1"/>
                <c:pt idx="0">
                  <c:v>4.3204016028887224E-2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LCA_v2!$P$2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LCA_v2!$P$6</c:f>
              <c:numCache>
                <c:formatCode>0%</c:formatCode>
                <c:ptCount val="1"/>
                <c:pt idx="0">
                  <c:v>4.8690827425249904E-2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07712"/>
        <c:axId val="177109248"/>
      </c:barChart>
      <c:catAx>
        <c:axId val="1771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109248"/>
        <c:crosses val="autoZero"/>
        <c:auto val="1"/>
        <c:lblAlgn val="ctr"/>
        <c:lblOffset val="100"/>
        <c:noMultiLvlLbl val="0"/>
      </c:catAx>
      <c:valAx>
        <c:axId val="177109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710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LCA_v2!$F$3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cat>
            <c:strRef>
              <c:f>LCA_v2!$Q$2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LCA_v2!$Q$3</c:f>
              <c:numCache>
                <c:formatCode>0%</c:formatCode>
                <c:ptCount val="1"/>
                <c:pt idx="0">
                  <c:v>0.31690004824365142</c:v>
                </c:pt>
              </c:numCache>
            </c:numRef>
          </c:val>
        </c:ser>
        <c:ser>
          <c:idx val="1"/>
          <c:order val="1"/>
          <c:tx>
            <c:strRef>
              <c:f>LCA_v2!$F$4</c:f>
              <c:strCache>
                <c:ptCount val="1"/>
                <c:pt idx="0">
                  <c:v>post disposal</c:v>
                </c:pt>
              </c:strCache>
            </c:strRef>
          </c:tx>
          <c:invertIfNegative val="0"/>
          <c:cat>
            <c:strRef>
              <c:f>LCA_v2!$Q$2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LCA_v2!$Q$4</c:f>
              <c:numCache>
                <c:formatCode>0%</c:formatCode>
                <c:ptCount val="1"/>
                <c:pt idx="0">
                  <c:v>0.19420560535294776</c:v>
                </c:pt>
              </c:numCache>
            </c:numRef>
          </c:val>
        </c:ser>
        <c:ser>
          <c:idx val="2"/>
          <c:order val="2"/>
          <c:tx>
            <c:strRef>
              <c:f>LCA_v2!$F$5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cat>
            <c:strRef>
              <c:f>LCA_v2!$Q$2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LCA_v2!$Q$5</c:f>
              <c:numCache>
                <c:formatCode>0%</c:formatCode>
                <c:ptCount val="1"/>
                <c:pt idx="0">
                  <c:v>0.32392203406421299</c:v>
                </c:pt>
              </c:numCache>
            </c:numRef>
          </c:val>
        </c:ser>
        <c:ser>
          <c:idx val="3"/>
          <c:order val="3"/>
          <c:tx>
            <c:strRef>
              <c:f>LCA_v2!$F$6</c:f>
              <c:strCache>
                <c:ptCount val="1"/>
                <c:pt idx="0">
                  <c:v>transport and distribution</c:v>
                </c:pt>
              </c:strCache>
            </c:strRef>
          </c:tx>
          <c:invertIfNegative val="0"/>
          <c:cat>
            <c:strRef>
              <c:f>LCA_v2!$Q$2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LCA_v2!$Q$6</c:f>
              <c:numCache>
                <c:formatCode>0%</c:formatCode>
                <c:ptCount val="1"/>
                <c:pt idx="0">
                  <c:v>0.16497231233918783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40096"/>
        <c:axId val="177141632"/>
      </c:barChart>
      <c:catAx>
        <c:axId val="17714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141632"/>
        <c:crosses val="autoZero"/>
        <c:auto val="1"/>
        <c:lblAlgn val="ctr"/>
        <c:lblOffset val="100"/>
        <c:noMultiLvlLbl val="0"/>
      </c:catAx>
      <c:valAx>
        <c:axId val="17714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714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Litter_intention_v2!$G$3:$J$3</c:f>
              <c:numCache>
                <c:formatCode>#,##0</c:formatCode>
                <c:ptCount val="4"/>
                <c:pt idx="0">
                  <c:v>33172.75</c:v>
                </c:pt>
                <c:pt idx="1">
                  <c:v>3225.5</c:v>
                </c:pt>
                <c:pt idx="2">
                  <c:v>15870</c:v>
                </c:pt>
                <c:pt idx="3">
                  <c:v>185947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Litter_intention_v2!$G$2:$J$2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Litter_intention_v2!$G$4:$J$4</c:f>
              <c:numCache>
                <c:formatCode>#,##0</c:formatCode>
                <c:ptCount val="4"/>
                <c:pt idx="0">
                  <c:v>56730.5</c:v>
                </c:pt>
                <c:pt idx="1">
                  <c:v>20937.75</c:v>
                </c:pt>
                <c:pt idx="2">
                  <c:v>97038.75</c:v>
                </c:pt>
                <c:pt idx="3">
                  <c:v>236046.75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563712"/>
        <c:axId val="178565504"/>
      </c:barChart>
      <c:catAx>
        <c:axId val="17856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565504"/>
        <c:crosses val="autoZero"/>
        <c:auto val="1"/>
        <c:lblAlgn val="ctr"/>
        <c:lblOffset val="100"/>
        <c:noMultiLvlLbl val="0"/>
      </c:catAx>
      <c:valAx>
        <c:axId val="178565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56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Litter_intention_v2!$G$2:$K$2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Litter_intention_v2!$G$3:$K$3</c:f>
              <c:numCache>
                <c:formatCode>#,##0</c:formatCode>
                <c:ptCount val="5"/>
                <c:pt idx="0">
                  <c:v>33172.75</c:v>
                </c:pt>
                <c:pt idx="1">
                  <c:v>3225.5</c:v>
                </c:pt>
                <c:pt idx="2">
                  <c:v>15870</c:v>
                </c:pt>
                <c:pt idx="3">
                  <c:v>185947</c:v>
                </c:pt>
                <c:pt idx="4">
                  <c:v>238215.25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Litter_intention_v2!$G$2:$K$2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Litter_intention_v2!$G$4:$K$4</c:f>
              <c:numCache>
                <c:formatCode>#,##0</c:formatCode>
                <c:ptCount val="5"/>
                <c:pt idx="0">
                  <c:v>56730.5</c:v>
                </c:pt>
                <c:pt idx="1">
                  <c:v>20937.75</c:v>
                </c:pt>
                <c:pt idx="2">
                  <c:v>97038.75</c:v>
                </c:pt>
                <c:pt idx="3">
                  <c:v>236046.75</c:v>
                </c:pt>
                <c:pt idx="4">
                  <c:v>410753.75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594560"/>
        <c:axId val="178596096"/>
      </c:barChart>
      <c:catAx>
        <c:axId val="17859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596096"/>
        <c:crosses val="autoZero"/>
        <c:auto val="1"/>
        <c:lblAlgn val="ctr"/>
        <c:lblOffset val="100"/>
        <c:noMultiLvlLbl val="0"/>
      </c:catAx>
      <c:valAx>
        <c:axId val="178596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59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53575396098743466"/>
          <c:h val="0.828480750860206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Litter_intention_v2!$G$2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Litter_intention_v2!$G$3</c:f>
              <c:numCache>
                <c:formatCode>#,##0</c:formatCode>
                <c:ptCount val="1"/>
                <c:pt idx="0">
                  <c:v>33172.75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Litter_intention_v2!$G$2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Litter_intention_v2!$G$4</c:f>
              <c:numCache>
                <c:formatCode>#,##0</c:formatCode>
                <c:ptCount val="1"/>
                <c:pt idx="0">
                  <c:v>56730.5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621056"/>
        <c:axId val="178626944"/>
      </c:barChart>
      <c:catAx>
        <c:axId val="17862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8626944"/>
        <c:crosses val="autoZero"/>
        <c:auto val="1"/>
        <c:lblAlgn val="ctr"/>
        <c:lblOffset val="100"/>
        <c:noMultiLvlLbl val="0"/>
      </c:catAx>
      <c:valAx>
        <c:axId val="178626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862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6101795415108"/>
          <c:y val="0.36560214425493637"/>
          <c:w val="0.31666483550021357"/>
          <c:h val="0.205125808037246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53575396098743466"/>
          <c:h val="0.828480750860206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Litter_intention_v2!$H$2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Litter_intention_v2!$H$3</c:f>
              <c:numCache>
                <c:formatCode>#,##0</c:formatCode>
                <c:ptCount val="1"/>
                <c:pt idx="0">
                  <c:v>3225.5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Litter_intention_v2!$H$2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Litter_intention_v2!$H$4</c:f>
              <c:numCache>
                <c:formatCode>#,##0</c:formatCode>
                <c:ptCount val="1"/>
                <c:pt idx="0">
                  <c:v>20937.75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21536"/>
        <c:axId val="178723072"/>
      </c:barChart>
      <c:catAx>
        <c:axId val="17872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23072"/>
        <c:crosses val="autoZero"/>
        <c:auto val="1"/>
        <c:lblAlgn val="ctr"/>
        <c:lblOffset val="100"/>
        <c:noMultiLvlLbl val="0"/>
      </c:catAx>
      <c:valAx>
        <c:axId val="178723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87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6101795415108"/>
          <c:y val="0.36560214425493637"/>
          <c:w val="0.31666483550021357"/>
          <c:h val="0.205125808037246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Overall_figures_Europe!$N$34:$N$36</c:f>
              <c:strCache>
                <c:ptCount val="3"/>
                <c:pt idx="0">
                  <c:v>MSW (consumer) </c:v>
                </c:pt>
                <c:pt idx="1">
                  <c:v>unknown</c:v>
                </c:pt>
                <c:pt idx="2">
                  <c:v>Industrial (professional)</c:v>
                </c:pt>
              </c:strCache>
            </c:strRef>
          </c:cat>
          <c:val>
            <c:numRef>
              <c:f>Overall_figures_Europe!$T$34:$T$36</c:f>
              <c:numCache>
                <c:formatCode>0%</c:formatCode>
                <c:ptCount val="3"/>
                <c:pt idx="0">
                  <c:v>0.62733354100954741</c:v>
                </c:pt>
                <c:pt idx="1">
                  <c:v>0.1731810909026536</c:v>
                </c:pt>
                <c:pt idx="2">
                  <c:v>0.19948536808779901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53575396098743466"/>
          <c:h val="0.828480750860206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Litter_intention_v2!$I$2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Litter_intention_v2!$I$3</c:f>
              <c:numCache>
                <c:formatCode>#,##0</c:formatCode>
                <c:ptCount val="1"/>
                <c:pt idx="0">
                  <c:v>15870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Litter_intention_v2!$I$2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Litter_intention_v2!$I$4</c:f>
              <c:numCache>
                <c:formatCode>#,##0</c:formatCode>
                <c:ptCount val="1"/>
                <c:pt idx="0">
                  <c:v>97038.75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56224"/>
        <c:axId val="178758016"/>
      </c:barChart>
      <c:catAx>
        <c:axId val="17875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58016"/>
        <c:crosses val="autoZero"/>
        <c:auto val="1"/>
        <c:lblAlgn val="ctr"/>
        <c:lblOffset val="100"/>
        <c:noMultiLvlLbl val="0"/>
      </c:catAx>
      <c:valAx>
        <c:axId val="17875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875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6101795415108"/>
          <c:y val="0.36560214425493637"/>
          <c:w val="0.31666483550021357"/>
          <c:h val="0.205125808037246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53575396098743466"/>
          <c:h val="0.828480750860206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Litter_intention_v2!$F$3</c:f>
              <c:strCache>
                <c:ptCount val="1"/>
                <c:pt idx="0">
                  <c:v>accidental</c:v>
                </c:pt>
              </c:strCache>
            </c:strRef>
          </c:tx>
          <c:invertIfNegative val="0"/>
          <c:cat>
            <c:strRef>
              <c:f>Litter_intention_v2!$J$2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Litter_intention_v2!$J$3</c:f>
              <c:numCache>
                <c:formatCode>#,##0</c:formatCode>
                <c:ptCount val="1"/>
                <c:pt idx="0">
                  <c:v>185947</c:v>
                </c:pt>
              </c:numCache>
            </c:numRef>
          </c:val>
        </c:ser>
        <c:ser>
          <c:idx val="1"/>
          <c:order val="1"/>
          <c:tx>
            <c:strRef>
              <c:f>Litter_intention_v2!$F$4</c:f>
              <c:strCache>
                <c:ptCount val="1"/>
                <c:pt idx="0">
                  <c:v>intentional</c:v>
                </c:pt>
              </c:strCache>
            </c:strRef>
          </c:tx>
          <c:invertIfNegative val="0"/>
          <c:cat>
            <c:strRef>
              <c:f>Litter_intention_v2!$J$2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Litter_intention_v2!$J$4</c:f>
              <c:numCache>
                <c:formatCode>#,##0</c:formatCode>
                <c:ptCount val="1"/>
                <c:pt idx="0">
                  <c:v>236046.75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049216"/>
        <c:axId val="179050752"/>
      </c:barChart>
      <c:catAx>
        <c:axId val="17904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9050752"/>
        <c:crosses val="autoZero"/>
        <c:auto val="1"/>
        <c:lblAlgn val="ctr"/>
        <c:lblOffset val="100"/>
        <c:noMultiLvlLbl val="0"/>
      </c:catAx>
      <c:valAx>
        <c:axId val="179050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904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6101795415108"/>
          <c:y val="0.36560214425493637"/>
          <c:w val="0.31666483550021357"/>
          <c:h val="0.205125808037246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Materials_v2!$G$2:$K$2</c:f>
              <c:numCache>
                <c:formatCode>#,##0</c:formatCode>
                <c:ptCount val="5"/>
                <c:pt idx="0">
                  <c:v>12283</c:v>
                </c:pt>
                <c:pt idx="1">
                  <c:v>2702</c:v>
                </c:pt>
                <c:pt idx="2">
                  <c:v>16323</c:v>
                </c:pt>
                <c:pt idx="3">
                  <c:v>70533</c:v>
                </c:pt>
                <c:pt idx="4">
                  <c:v>101841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Materials_v2!$G$3:$K$3</c:f>
              <c:numCache>
                <c:formatCode>#,##0</c:formatCode>
                <c:ptCount val="5"/>
                <c:pt idx="0">
                  <c:v>3505</c:v>
                </c:pt>
                <c:pt idx="1">
                  <c:v>2398</c:v>
                </c:pt>
                <c:pt idx="2">
                  <c:v>5604</c:v>
                </c:pt>
                <c:pt idx="3">
                  <c:v>2153</c:v>
                </c:pt>
                <c:pt idx="4">
                  <c:v>13660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Materials_v2!$G$4:$K$4</c:f>
              <c:numCache>
                <c:formatCode>#,##0</c:formatCode>
                <c:ptCount val="5"/>
                <c:pt idx="0">
                  <c:v>719</c:v>
                </c:pt>
                <c:pt idx="1">
                  <c:v>86</c:v>
                </c:pt>
                <c:pt idx="2">
                  <c:v>1750</c:v>
                </c:pt>
                <c:pt idx="3">
                  <c:v>4902</c:v>
                </c:pt>
                <c:pt idx="4">
                  <c:v>7457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Materials_v2!$G$5:$K$5</c:f>
              <c:numCache>
                <c:formatCode>#,##0</c:formatCode>
                <c:ptCount val="5"/>
                <c:pt idx="0">
                  <c:v>479</c:v>
                </c:pt>
                <c:pt idx="1">
                  <c:v>133</c:v>
                </c:pt>
                <c:pt idx="2">
                  <c:v>232</c:v>
                </c:pt>
                <c:pt idx="3">
                  <c:v>4167</c:v>
                </c:pt>
                <c:pt idx="4">
                  <c:v>5011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Materials_v2!$G$6:$K$6</c:f>
              <c:numCache>
                <c:formatCode>#,##0</c:formatCode>
                <c:ptCount val="5"/>
                <c:pt idx="0">
                  <c:v>1484</c:v>
                </c:pt>
                <c:pt idx="1">
                  <c:v>531</c:v>
                </c:pt>
                <c:pt idx="2">
                  <c:v>588</c:v>
                </c:pt>
                <c:pt idx="3">
                  <c:v>1674</c:v>
                </c:pt>
                <c:pt idx="4">
                  <c:v>4277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Materials_v2!$G$7:$K$7</c:f>
              <c:numCache>
                <c:formatCode>#,##0</c:formatCode>
                <c:ptCount val="5"/>
                <c:pt idx="0">
                  <c:v>850</c:v>
                </c:pt>
                <c:pt idx="1">
                  <c:v>108</c:v>
                </c:pt>
                <c:pt idx="2">
                  <c:v>82</c:v>
                </c:pt>
                <c:pt idx="3">
                  <c:v>1916</c:v>
                </c:pt>
                <c:pt idx="4">
                  <c:v>2956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Materials_v2!$G$8:$K$8</c:f>
              <c:numCache>
                <c:formatCode>#,##0</c:formatCode>
                <c:ptCount val="5"/>
                <c:pt idx="0">
                  <c:v>237</c:v>
                </c:pt>
                <c:pt idx="1">
                  <c:v>172</c:v>
                </c:pt>
                <c:pt idx="2">
                  <c:v>174</c:v>
                </c:pt>
                <c:pt idx="3">
                  <c:v>1517</c:v>
                </c:pt>
                <c:pt idx="4">
                  <c:v>2100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Materials_v2!$G$9:$K$9</c:f>
              <c:numCache>
                <c:formatCode>#,##0</c:formatCode>
                <c:ptCount val="5"/>
                <c:pt idx="0">
                  <c:v>272</c:v>
                </c:pt>
                <c:pt idx="1">
                  <c:v>208</c:v>
                </c:pt>
                <c:pt idx="2">
                  <c:v>958</c:v>
                </c:pt>
                <c:pt idx="3">
                  <c:v>843</c:v>
                </c:pt>
                <c:pt idx="4">
                  <c:v>2281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Materials_v2!$G$10:$K$10</c:f>
              <c:numCache>
                <c:formatCode>#,##0</c:formatCode>
                <c:ptCount val="5"/>
                <c:pt idx="0">
                  <c:v>1277</c:v>
                </c:pt>
                <c:pt idx="1">
                  <c:v>49</c:v>
                </c:pt>
                <c:pt idx="2">
                  <c:v>68</c:v>
                </c:pt>
                <c:pt idx="3">
                  <c:v>186</c:v>
                </c:pt>
                <c:pt idx="4">
                  <c:v>1580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Materials_v2!$G$11:$K$11</c:f>
              <c:numCache>
                <c:formatCode>#,##0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204</c:v>
                </c:pt>
                <c:pt idx="3">
                  <c:v>300</c:v>
                </c:pt>
                <c:pt idx="4">
                  <c:v>539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Materials_v2!$G$12:$K$12</c:f>
              <c:numCache>
                <c:formatCode>#,##0</c:formatCode>
                <c:ptCount val="5"/>
                <c:pt idx="0">
                  <c:v>49</c:v>
                </c:pt>
                <c:pt idx="1">
                  <c:v>0</c:v>
                </c:pt>
                <c:pt idx="2">
                  <c:v>4</c:v>
                </c:pt>
                <c:pt idx="3">
                  <c:v>56</c:v>
                </c:pt>
                <c:pt idx="4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53152"/>
        <c:axId val="179159040"/>
      </c:barChart>
      <c:catAx>
        <c:axId val="1791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9159040"/>
        <c:crosses val="autoZero"/>
        <c:auto val="1"/>
        <c:lblAlgn val="ctr"/>
        <c:lblOffset val="100"/>
        <c:noMultiLvlLbl val="0"/>
      </c:catAx>
      <c:valAx>
        <c:axId val="179159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915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03468784224997"/>
          <c:y val="3.259099688010697E-2"/>
          <c:w val="0.27587489063867016"/>
          <c:h val="0.903877575647871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Materials_v2!$G$2:$K$2</c:f>
              <c:numCache>
                <c:formatCode>#,##0</c:formatCode>
                <c:ptCount val="5"/>
                <c:pt idx="0">
                  <c:v>12283</c:v>
                </c:pt>
                <c:pt idx="1">
                  <c:v>2702</c:v>
                </c:pt>
                <c:pt idx="2">
                  <c:v>16323</c:v>
                </c:pt>
                <c:pt idx="3">
                  <c:v>70533</c:v>
                </c:pt>
                <c:pt idx="4">
                  <c:v>101841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Materials_v2!$G$3:$K$3</c:f>
              <c:numCache>
                <c:formatCode>#,##0</c:formatCode>
                <c:ptCount val="5"/>
                <c:pt idx="0">
                  <c:v>3505</c:v>
                </c:pt>
                <c:pt idx="1">
                  <c:v>2398</c:v>
                </c:pt>
                <c:pt idx="2">
                  <c:v>5604</c:v>
                </c:pt>
                <c:pt idx="3">
                  <c:v>2153</c:v>
                </c:pt>
                <c:pt idx="4">
                  <c:v>13660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Materials_v2!$G$4:$K$4</c:f>
              <c:numCache>
                <c:formatCode>#,##0</c:formatCode>
                <c:ptCount val="5"/>
                <c:pt idx="0">
                  <c:v>719</c:v>
                </c:pt>
                <c:pt idx="1">
                  <c:v>86</c:v>
                </c:pt>
                <c:pt idx="2">
                  <c:v>1750</c:v>
                </c:pt>
                <c:pt idx="3">
                  <c:v>4902</c:v>
                </c:pt>
                <c:pt idx="4">
                  <c:v>7457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Materials_v2!$G$5:$K$5</c:f>
              <c:numCache>
                <c:formatCode>#,##0</c:formatCode>
                <c:ptCount val="5"/>
                <c:pt idx="0">
                  <c:v>479</c:v>
                </c:pt>
                <c:pt idx="1">
                  <c:v>133</c:v>
                </c:pt>
                <c:pt idx="2">
                  <c:v>232</c:v>
                </c:pt>
                <c:pt idx="3">
                  <c:v>4167</c:v>
                </c:pt>
                <c:pt idx="4">
                  <c:v>5011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Materials_v2!$G$6:$K$6</c:f>
              <c:numCache>
                <c:formatCode>#,##0</c:formatCode>
                <c:ptCount val="5"/>
                <c:pt idx="0">
                  <c:v>1484</c:v>
                </c:pt>
                <c:pt idx="1">
                  <c:v>531</c:v>
                </c:pt>
                <c:pt idx="2">
                  <c:v>588</c:v>
                </c:pt>
                <c:pt idx="3">
                  <c:v>1674</c:v>
                </c:pt>
                <c:pt idx="4">
                  <c:v>4277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Materials_v2!$G$7:$K$7</c:f>
              <c:numCache>
                <c:formatCode>#,##0</c:formatCode>
                <c:ptCount val="5"/>
                <c:pt idx="0">
                  <c:v>850</c:v>
                </c:pt>
                <c:pt idx="1">
                  <c:v>108</c:v>
                </c:pt>
                <c:pt idx="2">
                  <c:v>82</c:v>
                </c:pt>
                <c:pt idx="3">
                  <c:v>1916</c:v>
                </c:pt>
                <c:pt idx="4">
                  <c:v>2956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Materials_v2!$G$8:$K$8</c:f>
              <c:numCache>
                <c:formatCode>#,##0</c:formatCode>
                <c:ptCount val="5"/>
                <c:pt idx="0">
                  <c:v>237</c:v>
                </c:pt>
                <c:pt idx="1">
                  <c:v>172</c:v>
                </c:pt>
                <c:pt idx="2">
                  <c:v>174</c:v>
                </c:pt>
                <c:pt idx="3">
                  <c:v>1517</c:v>
                </c:pt>
                <c:pt idx="4">
                  <c:v>2100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Materials_v2!$G$9:$K$9</c:f>
              <c:numCache>
                <c:formatCode>#,##0</c:formatCode>
                <c:ptCount val="5"/>
                <c:pt idx="0">
                  <c:v>272</c:v>
                </c:pt>
                <c:pt idx="1">
                  <c:v>208</c:v>
                </c:pt>
                <c:pt idx="2">
                  <c:v>958</c:v>
                </c:pt>
                <c:pt idx="3">
                  <c:v>843</c:v>
                </c:pt>
                <c:pt idx="4">
                  <c:v>2281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Materials_v2!$G$10:$K$10</c:f>
              <c:numCache>
                <c:formatCode>#,##0</c:formatCode>
                <c:ptCount val="5"/>
                <c:pt idx="0">
                  <c:v>1277</c:v>
                </c:pt>
                <c:pt idx="1">
                  <c:v>49</c:v>
                </c:pt>
                <c:pt idx="2">
                  <c:v>68</c:v>
                </c:pt>
                <c:pt idx="3">
                  <c:v>186</c:v>
                </c:pt>
                <c:pt idx="4">
                  <c:v>1580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Materials_v2!$G$11:$K$11</c:f>
              <c:numCache>
                <c:formatCode>#,##0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204</c:v>
                </c:pt>
                <c:pt idx="3">
                  <c:v>300</c:v>
                </c:pt>
                <c:pt idx="4">
                  <c:v>539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Materials_v2!$G$12:$K$12</c:f>
              <c:numCache>
                <c:formatCode>#,##0</c:formatCode>
                <c:ptCount val="5"/>
                <c:pt idx="0">
                  <c:v>49</c:v>
                </c:pt>
                <c:pt idx="1">
                  <c:v>0</c:v>
                </c:pt>
                <c:pt idx="2">
                  <c:v>4</c:v>
                </c:pt>
                <c:pt idx="3">
                  <c:v>56</c:v>
                </c:pt>
                <c:pt idx="4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338624"/>
        <c:axId val="179344512"/>
      </c:barChart>
      <c:catAx>
        <c:axId val="17933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9344512"/>
        <c:crosses val="autoZero"/>
        <c:auto val="1"/>
        <c:lblAlgn val="ctr"/>
        <c:lblOffset val="100"/>
        <c:noMultiLvlLbl val="0"/>
      </c:catAx>
      <c:valAx>
        <c:axId val="179344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93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5844269466318"/>
          <c:y val="2.3156846773463653E-2"/>
          <c:w val="0.27587489063867016"/>
          <c:h val="0.762115123540591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Materials_v2!$G$2</c:f>
              <c:numCache>
                <c:formatCode>#,##0</c:formatCode>
                <c:ptCount val="1"/>
                <c:pt idx="0">
                  <c:v>12283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Materials_v2!$G$3</c:f>
              <c:numCache>
                <c:formatCode>#,##0</c:formatCode>
                <c:ptCount val="1"/>
                <c:pt idx="0">
                  <c:v>3505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Materials_v2!$G$4</c:f>
              <c:numCache>
                <c:formatCode>#,##0</c:formatCode>
                <c:ptCount val="1"/>
                <c:pt idx="0">
                  <c:v>719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Materials_v2!$G$5</c:f>
              <c:numCache>
                <c:formatCode>#,##0</c:formatCode>
                <c:ptCount val="1"/>
                <c:pt idx="0">
                  <c:v>479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Materials_v2!$G$6</c:f>
              <c:numCache>
                <c:formatCode>#,##0</c:formatCode>
                <c:ptCount val="1"/>
                <c:pt idx="0">
                  <c:v>1484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Materials_v2!$G$7</c:f>
              <c:numCache>
                <c:formatCode>#,##0</c:formatCode>
                <c:ptCount val="1"/>
                <c:pt idx="0">
                  <c:v>850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Materials_v2!$G$8</c:f>
              <c:numCache>
                <c:formatCode>#,##0</c:formatCode>
                <c:ptCount val="1"/>
                <c:pt idx="0">
                  <c:v>237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Materials_v2!$G$9</c:f>
              <c:numCache>
                <c:formatCode>#,##0</c:formatCode>
                <c:ptCount val="1"/>
                <c:pt idx="0">
                  <c:v>272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Materials_v2!$G$10</c:f>
              <c:numCache>
                <c:formatCode>#,##0</c:formatCode>
                <c:ptCount val="1"/>
                <c:pt idx="0">
                  <c:v>1277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Materials_v2!$G$11</c:f>
              <c:numCache>
                <c:formatCode>#,##0</c:formatCode>
                <c:ptCount val="1"/>
                <c:pt idx="0">
                  <c:v>35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Materials_v2!$G$12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262208"/>
        <c:axId val="179263744"/>
      </c:barChart>
      <c:catAx>
        <c:axId val="1792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9263744"/>
        <c:crosses val="autoZero"/>
        <c:auto val="1"/>
        <c:lblAlgn val="ctr"/>
        <c:lblOffset val="100"/>
        <c:noMultiLvlLbl val="0"/>
      </c:catAx>
      <c:valAx>
        <c:axId val="179263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7926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5844269466318"/>
          <c:y val="2.3156846773463653E-2"/>
          <c:w val="0.27587489063867016"/>
          <c:h val="0.972843092889250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Materials_v2!$H$2</c:f>
              <c:numCache>
                <c:formatCode>#,##0</c:formatCode>
                <c:ptCount val="1"/>
                <c:pt idx="0">
                  <c:v>2702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Materials_v2!$H$3</c:f>
              <c:numCache>
                <c:formatCode>#,##0</c:formatCode>
                <c:ptCount val="1"/>
                <c:pt idx="0">
                  <c:v>2398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Materials_v2!$H$4</c:f>
              <c:numCache>
                <c:formatCode>#,##0</c:formatCode>
                <c:ptCount val="1"/>
                <c:pt idx="0">
                  <c:v>86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Materials_v2!$H$5</c:f>
              <c:numCache>
                <c:formatCode>#,##0</c:formatCode>
                <c:ptCount val="1"/>
                <c:pt idx="0">
                  <c:v>133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Materials_v2!$H$6</c:f>
              <c:numCache>
                <c:formatCode>#,##0</c:formatCode>
                <c:ptCount val="1"/>
                <c:pt idx="0">
                  <c:v>531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Materials_v2!$H$7</c:f>
              <c:numCache>
                <c:formatCode>#,##0</c:formatCode>
                <c:ptCount val="1"/>
                <c:pt idx="0">
                  <c:v>108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Materials_v2!$H$8</c:f>
              <c:numCache>
                <c:formatCode>#,##0</c:formatCode>
                <c:ptCount val="1"/>
                <c:pt idx="0">
                  <c:v>172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Materials_v2!$H$9</c:f>
              <c:numCache>
                <c:formatCode>#,##0</c:formatCode>
                <c:ptCount val="1"/>
                <c:pt idx="0">
                  <c:v>208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Materials_v2!$H$10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Materials_v2!$H$11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Materials_v2!$H$12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544832"/>
        <c:axId val="181546368"/>
      </c:barChart>
      <c:catAx>
        <c:axId val="1815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546368"/>
        <c:crosses val="autoZero"/>
        <c:auto val="1"/>
        <c:lblAlgn val="ctr"/>
        <c:lblOffset val="100"/>
        <c:noMultiLvlLbl val="0"/>
      </c:catAx>
      <c:valAx>
        <c:axId val="181546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154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5844269466318"/>
          <c:y val="2.3156846773463653E-2"/>
          <c:w val="0.27587489063867016"/>
          <c:h val="0.972843092889250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Materials_v2!$I$2</c:f>
              <c:numCache>
                <c:formatCode>#,##0</c:formatCode>
                <c:ptCount val="1"/>
                <c:pt idx="0">
                  <c:v>16323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Materials_v2!$I$3</c:f>
              <c:numCache>
                <c:formatCode>#,##0</c:formatCode>
                <c:ptCount val="1"/>
                <c:pt idx="0">
                  <c:v>5604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Materials_v2!$I$4</c:f>
              <c:numCache>
                <c:formatCode>#,##0</c:formatCode>
                <c:ptCount val="1"/>
                <c:pt idx="0">
                  <c:v>1750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Materials_v2!$I$5</c:f>
              <c:numCache>
                <c:formatCode>#,##0</c:formatCode>
                <c:ptCount val="1"/>
                <c:pt idx="0">
                  <c:v>232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Materials_v2!$I$6</c:f>
              <c:numCache>
                <c:formatCode>#,##0</c:formatCode>
                <c:ptCount val="1"/>
                <c:pt idx="0">
                  <c:v>588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Materials_v2!$I$7</c:f>
              <c:numCache>
                <c:formatCode>#,##0</c:formatCode>
                <c:ptCount val="1"/>
                <c:pt idx="0">
                  <c:v>82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Materials_v2!$I$8</c:f>
              <c:numCache>
                <c:formatCode>#,##0</c:formatCode>
                <c:ptCount val="1"/>
                <c:pt idx="0">
                  <c:v>174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Materials_v2!$I$9</c:f>
              <c:numCache>
                <c:formatCode>#,##0</c:formatCode>
                <c:ptCount val="1"/>
                <c:pt idx="0">
                  <c:v>958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Materials_v2!$I$10</c:f>
              <c:numCache>
                <c:formatCode>#,##0</c:formatCode>
                <c:ptCount val="1"/>
                <c:pt idx="0">
                  <c:v>68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Materials_v2!$I$11</c:f>
              <c:numCache>
                <c:formatCode>#,##0</c:formatCode>
                <c:ptCount val="1"/>
                <c:pt idx="0">
                  <c:v>204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Materials_v2!$I$12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591040"/>
        <c:axId val="181605120"/>
      </c:barChart>
      <c:catAx>
        <c:axId val="18159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605120"/>
        <c:crosses val="autoZero"/>
        <c:auto val="1"/>
        <c:lblAlgn val="ctr"/>
        <c:lblOffset val="100"/>
        <c:noMultiLvlLbl val="0"/>
      </c:catAx>
      <c:valAx>
        <c:axId val="1816051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159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5844269466318"/>
          <c:y val="2.3156846773463653E-2"/>
          <c:w val="0.27587489063867016"/>
          <c:h val="0.972843092889250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Materials_v2!$F$2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Materials_v2!$J$2</c:f>
              <c:numCache>
                <c:formatCode>#,##0</c:formatCode>
                <c:ptCount val="1"/>
                <c:pt idx="0">
                  <c:v>70533</c:v>
                </c:pt>
              </c:numCache>
            </c:numRef>
          </c:val>
        </c:ser>
        <c:ser>
          <c:idx val="1"/>
          <c:order val="1"/>
          <c:tx>
            <c:strRef>
              <c:f>Materials_v2!$F$3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Materials_v2!$J$3</c:f>
              <c:numCache>
                <c:formatCode>#,##0</c:formatCode>
                <c:ptCount val="1"/>
                <c:pt idx="0">
                  <c:v>2153</c:v>
                </c:pt>
              </c:numCache>
            </c:numRef>
          </c:val>
        </c:ser>
        <c:ser>
          <c:idx val="2"/>
          <c:order val="2"/>
          <c:tx>
            <c:strRef>
              <c:f>Materials_v2!$F$4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Materials_v2!$J$4</c:f>
              <c:numCache>
                <c:formatCode>#,##0</c:formatCode>
                <c:ptCount val="1"/>
                <c:pt idx="0">
                  <c:v>4902</c:v>
                </c:pt>
              </c:numCache>
            </c:numRef>
          </c:val>
        </c:ser>
        <c:ser>
          <c:idx val="3"/>
          <c:order val="3"/>
          <c:tx>
            <c:strRef>
              <c:f>Materials_v2!$F$5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Materials_v2!$J$5</c:f>
              <c:numCache>
                <c:formatCode>#,##0</c:formatCode>
                <c:ptCount val="1"/>
                <c:pt idx="0">
                  <c:v>4167</c:v>
                </c:pt>
              </c:numCache>
            </c:numRef>
          </c:val>
        </c:ser>
        <c:ser>
          <c:idx val="4"/>
          <c:order val="4"/>
          <c:tx>
            <c:strRef>
              <c:f>Materials_v2!$F$6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Materials_v2!$J$6</c:f>
              <c:numCache>
                <c:formatCode>#,##0</c:formatCode>
                <c:ptCount val="1"/>
                <c:pt idx="0">
                  <c:v>1674</c:v>
                </c:pt>
              </c:numCache>
            </c:numRef>
          </c:val>
        </c:ser>
        <c:ser>
          <c:idx val="5"/>
          <c:order val="5"/>
          <c:tx>
            <c:strRef>
              <c:f>Materials_v2!$F$7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Materials_v2!$J$7</c:f>
              <c:numCache>
                <c:formatCode>#,##0</c:formatCode>
                <c:ptCount val="1"/>
                <c:pt idx="0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Materials_v2!$F$8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Materials_v2!$J$8</c:f>
              <c:numCache>
                <c:formatCode>#,##0</c:formatCode>
                <c:ptCount val="1"/>
                <c:pt idx="0">
                  <c:v>1517</c:v>
                </c:pt>
              </c:numCache>
            </c:numRef>
          </c:val>
        </c:ser>
        <c:ser>
          <c:idx val="7"/>
          <c:order val="7"/>
          <c:tx>
            <c:strRef>
              <c:f>Materials_v2!$F$9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Materials_v2!$J$9</c:f>
              <c:numCache>
                <c:formatCode>#,##0</c:formatCode>
                <c:ptCount val="1"/>
                <c:pt idx="0">
                  <c:v>843</c:v>
                </c:pt>
              </c:numCache>
            </c:numRef>
          </c:val>
        </c:ser>
        <c:ser>
          <c:idx val="8"/>
          <c:order val="8"/>
          <c:tx>
            <c:strRef>
              <c:f>Materials_v2!$F$10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Materials_v2!$J$10</c:f>
              <c:numCache>
                <c:formatCode>#,##0</c:formatCode>
                <c:ptCount val="1"/>
                <c:pt idx="0">
                  <c:v>186</c:v>
                </c:pt>
              </c:numCache>
            </c:numRef>
          </c:val>
        </c:ser>
        <c:ser>
          <c:idx val="9"/>
          <c:order val="9"/>
          <c:tx>
            <c:strRef>
              <c:f>Materials_v2!$F$11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Materials_v2!$J$11</c:f>
              <c:numCache>
                <c:formatCode>#,##0</c:formatCode>
                <c:ptCount val="1"/>
                <c:pt idx="0">
                  <c:v>300</c:v>
                </c:pt>
              </c:numCache>
            </c:numRef>
          </c:val>
        </c:ser>
        <c:ser>
          <c:idx val="10"/>
          <c:order val="10"/>
          <c:tx>
            <c:strRef>
              <c:f>Materials_v2!$F$12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Materials_v2!$J$1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Materials_v2!$J$12</c:f>
              <c:numCache>
                <c:formatCode>#,##0</c:formatCode>
                <c:ptCount val="1"/>
                <c:pt idx="0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674368"/>
        <c:axId val="181675904"/>
      </c:barChart>
      <c:catAx>
        <c:axId val="18167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675904"/>
        <c:crosses val="autoZero"/>
        <c:auto val="1"/>
        <c:lblAlgn val="ctr"/>
        <c:lblOffset val="100"/>
        <c:noMultiLvlLbl val="0"/>
      </c:catAx>
      <c:valAx>
        <c:axId val="1816759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167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5844269466318"/>
          <c:y val="2.3156846773463653E-2"/>
          <c:w val="0.27587489063867016"/>
          <c:h val="0.972843092889250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Pathway_v2!$F$2:$J$2</c:f>
              <c:numCache>
                <c:formatCode>#,##0</c:formatCode>
                <c:ptCount val="5"/>
                <c:pt idx="0">
                  <c:v>63766.25</c:v>
                </c:pt>
                <c:pt idx="1">
                  <c:v>19546.5</c:v>
                </c:pt>
                <c:pt idx="2">
                  <c:v>80232</c:v>
                </c:pt>
                <c:pt idx="3">
                  <c:v>240236.75</c:v>
                </c:pt>
                <c:pt idx="4">
                  <c:v>403781.5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Pathway_v2!$F$3:$J$3</c:f>
              <c:numCache>
                <c:formatCode>#,##0</c:formatCode>
                <c:ptCount val="5"/>
                <c:pt idx="0">
                  <c:v>29739</c:v>
                </c:pt>
                <c:pt idx="1">
                  <c:v>10535.75</c:v>
                </c:pt>
                <c:pt idx="2">
                  <c:v>45024.75</c:v>
                </c:pt>
                <c:pt idx="3">
                  <c:v>125896.75</c:v>
                </c:pt>
                <c:pt idx="4">
                  <c:v>211196.25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Pathway_v2!$F$4:$J$4</c:f>
              <c:numCache>
                <c:formatCode>#,##0</c:formatCode>
                <c:ptCount val="5"/>
                <c:pt idx="0">
                  <c:v>31717.75</c:v>
                </c:pt>
                <c:pt idx="1">
                  <c:v>5202.5</c:v>
                </c:pt>
                <c:pt idx="2">
                  <c:v>29686</c:v>
                </c:pt>
                <c:pt idx="3">
                  <c:v>134188.5</c:v>
                </c:pt>
                <c:pt idx="4">
                  <c:v>200794.75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Pathway_v2!$F$5:$J$5</c:f>
              <c:numCache>
                <c:formatCode>#,##0</c:formatCode>
                <c:ptCount val="5"/>
                <c:pt idx="0">
                  <c:v>7626.25</c:v>
                </c:pt>
                <c:pt idx="1">
                  <c:v>880.25</c:v>
                </c:pt>
                <c:pt idx="2">
                  <c:v>10668.75</c:v>
                </c:pt>
                <c:pt idx="3">
                  <c:v>59154.5</c:v>
                </c:pt>
                <c:pt idx="4">
                  <c:v>78329.75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711232"/>
        <c:axId val="181712768"/>
      </c:barChart>
      <c:catAx>
        <c:axId val="18171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12768"/>
        <c:crosses val="autoZero"/>
        <c:auto val="1"/>
        <c:lblAlgn val="ctr"/>
        <c:lblOffset val="100"/>
        <c:noMultiLvlLbl val="0"/>
      </c:catAx>
      <c:valAx>
        <c:axId val="181712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171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Pathway_v2!$F$2:$J$2</c:f>
              <c:numCache>
                <c:formatCode>#,##0</c:formatCode>
                <c:ptCount val="5"/>
                <c:pt idx="0">
                  <c:v>63766.25</c:v>
                </c:pt>
                <c:pt idx="1">
                  <c:v>19546.5</c:v>
                </c:pt>
                <c:pt idx="2">
                  <c:v>80232</c:v>
                </c:pt>
                <c:pt idx="3">
                  <c:v>240236.75</c:v>
                </c:pt>
                <c:pt idx="4">
                  <c:v>403781.5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Pathway_v2!$F$3:$J$3</c:f>
              <c:numCache>
                <c:formatCode>#,##0</c:formatCode>
                <c:ptCount val="5"/>
                <c:pt idx="0">
                  <c:v>29739</c:v>
                </c:pt>
                <c:pt idx="1">
                  <c:v>10535.75</c:v>
                </c:pt>
                <c:pt idx="2">
                  <c:v>45024.75</c:v>
                </c:pt>
                <c:pt idx="3">
                  <c:v>125896.75</c:v>
                </c:pt>
                <c:pt idx="4">
                  <c:v>211196.25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Pathway_v2!$F$4:$J$4</c:f>
              <c:numCache>
                <c:formatCode>#,##0</c:formatCode>
                <c:ptCount val="5"/>
                <c:pt idx="0">
                  <c:v>31717.75</c:v>
                </c:pt>
                <c:pt idx="1">
                  <c:v>5202.5</c:v>
                </c:pt>
                <c:pt idx="2">
                  <c:v>29686</c:v>
                </c:pt>
                <c:pt idx="3">
                  <c:v>134188.5</c:v>
                </c:pt>
                <c:pt idx="4">
                  <c:v>200794.75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Pathway_v2!$F$5:$J$5</c:f>
              <c:numCache>
                <c:formatCode>#,##0</c:formatCode>
                <c:ptCount val="5"/>
                <c:pt idx="0">
                  <c:v>7626.25</c:v>
                </c:pt>
                <c:pt idx="1">
                  <c:v>880.25</c:v>
                </c:pt>
                <c:pt idx="2">
                  <c:v>10668.75</c:v>
                </c:pt>
                <c:pt idx="3">
                  <c:v>59154.5</c:v>
                </c:pt>
                <c:pt idx="4">
                  <c:v>78329.75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09152"/>
        <c:axId val="181810688"/>
      </c:barChart>
      <c:catAx>
        <c:axId val="18180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10688"/>
        <c:crosses val="autoZero"/>
        <c:auto val="1"/>
        <c:lblAlgn val="ctr"/>
        <c:lblOffset val="100"/>
        <c:noMultiLvlLbl val="0"/>
      </c:catAx>
      <c:valAx>
        <c:axId val="181810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180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Overall_figures_Europe!$H$11</c:f>
              <c:strCache>
                <c:ptCount val="1"/>
                <c:pt idx="0">
                  <c:v>plastic / polystyrene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Overall_figures_Europe!$I$11:$L$11</c:f>
              <c:numCache>
                <c:formatCode>0</c:formatCode>
                <c:ptCount val="4"/>
                <c:pt idx="0">
                  <c:v>80.809210526315795</c:v>
                </c:pt>
                <c:pt idx="1">
                  <c:v>386</c:v>
                </c:pt>
                <c:pt idx="2">
                  <c:v>494.63636363636363</c:v>
                </c:pt>
                <c:pt idx="3">
                  <c:v>467.10596026490066</c:v>
                </c:pt>
              </c:numCache>
            </c:numRef>
          </c:val>
        </c:ser>
        <c:ser>
          <c:idx val="1"/>
          <c:order val="1"/>
          <c:tx>
            <c:strRef>
              <c:f>Overall_figures_Europe!$H$12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Overall_figures_Europe!$I$12:$L$12</c:f>
              <c:numCache>
                <c:formatCode>0</c:formatCode>
                <c:ptCount val="4"/>
                <c:pt idx="0">
                  <c:v>23.059210526315791</c:v>
                </c:pt>
                <c:pt idx="1">
                  <c:v>342.57142857142856</c:v>
                </c:pt>
                <c:pt idx="2">
                  <c:v>169.81818181818181</c:v>
                </c:pt>
                <c:pt idx="3">
                  <c:v>14.258278145695364</c:v>
                </c:pt>
              </c:numCache>
            </c:numRef>
          </c:val>
        </c:ser>
        <c:ser>
          <c:idx val="2"/>
          <c:order val="2"/>
          <c:tx>
            <c:strRef>
              <c:f>Overall_figures_Europe!$H$13</c:f>
              <c:strCache>
                <c:ptCount val="1"/>
                <c:pt idx="0">
                  <c:v>sanitary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Overall_figures_Europe!$I$13:$L$13</c:f>
              <c:numCache>
                <c:formatCode>0</c:formatCode>
                <c:ptCount val="4"/>
                <c:pt idx="0">
                  <c:v>4.7302631578947372</c:v>
                </c:pt>
                <c:pt idx="1">
                  <c:v>12.285714285714286</c:v>
                </c:pt>
                <c:pt idx="2">
                  <c:v>53.030303030303031</c:v>
                </c:pt>
                <c:pt idx="3">
                  <c:v>32.463576158940398</c:v>
                </c:pt>
              </c:numCache>
            </c:numRef>
          </c:val>
        </c:ser>
        <c:ser>
          <c:idx val="3"/>
          <c:order val="3"/>
          <c:tx>
            <c:strRef>
              <c:f>Overall_figures_Europe!$H$14</c:f>
              <c:strCache>
                <c:ptCount val="1"/>
                <c:pt idx="0">
                  <c:v>cloth/textile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Overall_figures_Europe!$I$14:$L$14</c:f>
              <c:numCache>
                <c:formatCode>0</c:formatCode>
                <c:ptCount val="4"/>
                <c:pt idx="0">
                  <c:v>3.1513157894736841</c:v>
                </c:pt>
                <c:pt idx="1">
                  <c:v>19</c:v>
                </c:pt>
                <c:pt idx="2">
                  <c:v>7.0303030303030303</c:v>
                </c:pt>
                <c:pt idx="3">
                  <c:v>27.596026490066226</c:v>
                </c:pt>
              </c:numCache>
            </c:numRef>
          </c:val>
        </c:ser>
        <c:ser>
          <c:idx val="4"/>
          <c:order val="4"/>
          <c:tx>
            <c:strRef>
              <c:f>Overall_figures_Europe!$H$15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Overall_figures_Europe!$I$15:$L$15</c:f>
              <c:numCache>
                <c:formatCode>0</c:formatCode>
                <c:ptCount val="4"/>
                <c:pt idx="0">
                  <c:v>9.7631578947368425</c:v>
                </c:pt>
                <c:pt idx="1">
                  <c:v>75.857142857142861</c:v>
                </c:pt>
                <c:pt idx="2">
                  <c:v>17.818181818181817</c:v>
                </c:pt>
                <c:pt idx="3">
                  <c:v>11.086092715231787</c:v>
                </c:pt>
              </c:numCache>
            </c:numRef>
          </c:val>
        </c:ser>
        <c:ser>
          <c:idx val="5"/>
          <c:order val="5"/>
          <c:tx>
            <c:strRef>
              <c:f>Overall_figures_Europe!$H$16</c:f>
              <c:strCache>
                <c:ptCount val="1"/>
                <c:pt idx="0">
                  <c:v>processed wood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Overall_figures_Europe!$I$16:$L$16</c:f>
              <c:numCache>
                <c:formatCode>0</c:formatCode>
                <c:ptCount val="4"/>
                <c:pt idx="0">
                  <c:v>5.5921052631578947</c:v>
                </c:pt>
                <c:pt idx="1">
                  <c:v>15.428571428571429</c:v>
                </c:pt>
                <c:pt idx="2">
                  <c:v>2.4848484848484849</c:v>
                </c:pt>
                <c:pt idx="3">
                  <c:v>12.688741721854305</c:v>
                </c:pt>
              </c:numCache>
            </c:numRef>
          </c:val>
        </c:ser>
        <c:ser>
          <c:idx val="6"/>
          <c:order val="6"/>
          <c:tx>
            <c:strRef>
              <c:f>Overall_figures_Europe!$H$17</c:f>
              <c:strCache>
                <c:ptCount val="1"/>
                <c:pt idx="0">
                  <c:v>rubber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Overall_figures_Europe!$I$17:$L$17</c:f>
              <c:numCache>
                <c:formatCode>0</c:formatCode>
                <c:ptCount val="4"/>
                <c:pt idx="0">
                  <c:v>1.5592105263157894</c:v>
                </c:pt>
                <c:pt idx="1">
                  <c:v>24.571428571428573</c:v>
                </c:pt>
                <c:pt idx="2">
                  <c:v>5.2727272727272725</c:v>
                </c:pt>
                <c:pt idx="3">
                  <c:v>10.04635761589404</c:v>
                </c:pt>
              </c:numCache>
            </c:numRef>
          </c:val>
        </c:ser>
        <c:ser>
          <c:idx val="7"/>
          <c:order val="7"/>
          <c:tx>
            <c:strRef>
              <c:f>Overall_figures_Europe!$H$18</c:f>
              <c:strCache>
                <c:ptCount val="1"/>
                <c:pt idx="0">
                  <c:v>glass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Overall_figures_Europe!$I$18:$L$18</c:f>
              <c:numCache>
                <c:formatCode>0</c:formatCode>
                <c:ptCount val="4"/>
                <c:pt idx="0">
                  <c:v>1.7894736842105263</c:v>
                </c:pt>
                <c:pt idx="1">
                  <c:v>29.714285714285715</c:v>
                </c:pt>
                <c:pt idx="2">
                  <c:v>29.030303030303031</c:v>
                </c:pt>
                <c:pt idx="3">
                  <c:v>5.5827814569536427</c:v>
                </c:pt>
              </c:numCache>
            </c:numRef>
          </c:val>
        </c:ser>
        <c:ser>
          <c:idx val="8"/>
          <c:order val="8"/>
          <c:tx>
            <c:strRef>
              <c:f>Overall_figures_Europe!$H$19</c:f>
              <c:strCache>
                <c:ptCount val="1"/>
                <c:pt idx="0">
                  <c:v>ceramic/pottery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Overall_figures_Europe!$I$19:$L$19</c:f>
              <c:numCache>
                <c:formatCode>0</c:formatCode>
                <c:ptCount val="4"/>
                <c:pt idx="0">
                  <c:v>8.401315789473685</c:v>
                </c:pt>
                <c:pt idx="1">
                  <c:v>7</c:v>
                </c:pt>
                <c:pt idx="2">
                  <c:v>2.0606060606060606</c:v>
                </c:pt>
                <c:pt idx="3">
                  <c:v>1.2317880794701987</c:v>
                </c:pt>
              </c:numCache>
            </c:numRef>
          </c:val>
        </c:ser>
        <c:ser>
          <c:idx val="9"/>
          <c:order val="9"/>
          <c:tx>
            <c:strRef>
              <c:f>Overall_figures_Europe!$H$20</c:f>
              <c:strCache>
                <c:ptCount val="1"/>
                <c:pt idx="0">
                  <c:v>other pollutants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Overall_figures_Europe!$I$20:$L$20</c:f>
              <c:numCache>
                <c:formatCode>0</c:formatCode>
                <c:ptCount val="4"/>
                <c:pt idx="0">
                  <c:v>0.23026315789473684</c:v>
                </c:pt>
                <c:pt idx="1">
                  <c:v>0</c:v>
                </c:pt>
                <c:pt idx="2">
                  <c:v>6.1818181818181817</c:v>
                </c:pt>
                <c:pt idx="3">
                  <c:v>1.9867549668874172</c:v>
                </c:pt>
              </c:numCache>
            </c:numRef>
          </c:val>
        </c:ser>
        <c:ser>
          <c:idx val="10"/>
          <c:order val="10"/>
          <c:tx>
            <c:strRef>
              <c:f>Overall_figures_Europe!$H$21</c:f>
              <c:strCache>
                <c:ptCount val="1"/>
                <c:pt idx="0">
                  <c:v>bagged faeces</c:v>
                </c:pt>
              </c:strCache>
            </c:strRef>
          </c:tx>
          <c:invertIfNegative val="0"/>
          <c:cat>
            <c:strRef>
              <c:f>Overall_figures_Europe!$I$10:$L$10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Overall_figures_Europe!$I$21:$L$21</c:f>
              <c:numCache>
                <c:formatCode>0</c:formatCode>
                <c:ptCount val="4"/>
                <c:pt idx="0">
                  <c:v>0.32236842105263158</c:v>
                </c:pt>
                <c:pt idx="1">
                  <c:v>0</c:v>
                </c:pt>
                <c:pt idx="2">
                  <c:v>0.12121212121212122</c:v>
                </c:pt>
                <c:pt idx="3">
                  <c:v>0.37086092715231789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419648"/>
        <c:axId val="165425536"/>
      </c:barChart>
      <c:catAx>
        <c:axId val="16541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25536"/>
        <c:crosses val="autoZero"/>
        <c:auto val="1"/>
        <c:lblAlgn val="ctr"/>
        <c:lblOffset val="100"/>
        <c:noMultiLvlLbl val="0"/>
      </c:catAx>
      <c:valAx>
        <c:axId val="165425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541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32879369099842"/>
          <c:y val="9.9927527715751946E-2"/>
          <c:w val="0.30867120630900158"/>
          <c:h val="0.899647432130685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Pathway_v2!$F$2</c:f>
              <c:numCache>
                <c:formatCode>#,##0</c:formatCode>
                <c:ptCount val="1"/>
                <c:pt idx="0">
                  <c:v>63766.25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Pathway_v2!$F$3</c:f>
              <c:numCache>
                <c:formatCode>#,##0</c:formatCode>
                <c:ptCount val="1"/>
                <c:pt idx="0">
                  <c:v>29739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Pathway_v2!$F$4</c:f>
              <c:numCache>
                <c:formatCode>#,##0</c:formatCode>
                <c:ptCount val="1"/>
                <c:pt idx="0">
                  <c:v>31717.75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Pathway_v2!$F$5</c:f>
              <c:numCache>
                <c:formatCode>#,##0</c:formatCode>
                <c:ptCount val="1"/>
                <c:pt idx="0">
                  <c:v>7626.25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49472"/>
        <c:axId val="181859456"/>
      </c:barChart>
      <c:catAx>
        <c:axId val="18184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59456"/>
        <c:crosses val="autoZero"/>
        <c:auto val="1"/>
        <c:lblAlgn val="ctr"/>
        <c:lblOffset val="100"/>
        <c:noMultiLvlLbl val="0"/>
      </c:catAx>
      <c:valAx>
        <c:axId val="181859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184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Pathway_v2!$G$2</c:f>
              <c:numCache>
                <c:formatCode>#,##0</c:formatCode>
                <c:ptCount val="1"/>
                <c:pt idx="0">
                  <c:v>19546.5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Pathway_v2!$G$3</c:f>
              <c:numCache>
                <c:formatCode>#,##0</c:formatCode>
                <c:ptCount val="1"/>
                <c:pt idx="0">
                  <c:v>10535.75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Pathway_v2!$G$4</c:f>
              <c:numCache>
                <c:formatCode>#,##0</c:formatCode>
                <c:ptCount val="1"/>
                <c:pt idx="0">
                  <c:v>5202.5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Pathway_v2!$G$5</c:f>
              <c:numCache>
                <c:formatCode>#,##0</c:formatCode>
                <c:ptCount val="1"/>
                <c:pt idx="0">
                  <c:v>880.25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77760"/>
        <c:axId val="181887744"/>
      </c:barChart>
      <c:catAx>
        <c:axId val="18187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87744"/>
        <c:crosses val="autoZero"/>
        <c:auto val="1"/>
        <c:lblAlgn val="ctr"/>
        <c:lblOffset val="100"/>
        <c:noMultiLvlLbl val="0"/>
      </c:catAx>
      <c:valAx>
        <c:axId val="181887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187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Pathway_v2!$H$2</c:f>
              <c:numCache>
                <c:formatCode>#,##0</c:formatCode>
                <c:ptCount val="1"/>
                <c:pt idx="0">
                  <c:v>80232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Pathway_v2!$H$3</c:f>
              <c:numCache>
                <c:formatCode>#,##0</c:formatCode>
                <c:ptCount val="1"/>
                <c:pt idx="0">
                  <c:v>45024.75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Pathway_v2!$H$4</c:f>
              <c:numCache>
                <c:formatCode>#,##0</c:formatCode>
                <c:ptCount val="1"/>
                <c:pt idx="0">
                  <c:v>29686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Pathway_v2!$H$5</c:f>
              <c:numCache>
                <c:formatCode>#,##0</c:formatCode>
                <c:ptCount val="1"/>
                <c:pt idx="0">
                  <c:v>10668.75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922432"/>
        <c:axId val="181924224"/>
      </c:barChart>
      <c:catAx>
        <c:axId val="18192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924224"/>
        <c:crosses val="autoZero"/>
        <c:auto val="1"/>
        <c:lblAlgn val="ctr"/>
        <c:lblOffset val="100"/>
        <c:noMultiLvlLbl val="0"/>
      </c:catAx>
      <c:valAx>
        <c:axId val="181924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192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Pathway_v2!$E$2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Pathway_v2!$I$1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Pathway_v2!$I$2</c:f>
              <c:numCache>
                <c:formatCode>#,##0</c:formatCode>
                <c:ptCount val="1"/>
                <c:pt idx="0">
                  <c:v>240236.75</c:v>
                </c:pt>
              </c:numCache>
            </c:numRef>
          </c:val>
        </c:ser>
        <c:ser>
          <c:idx val="1"/>
          <c:order val="1"/>
          <c:tx>
            <c:strRef>
              <c:f>Pathway_v2!$E$3</c:f>
              <c:strCache>
                <c:ptCount val="1"/>
                <c:pt idx="0">
                  <c:v>inland waterway</c:v>
                </c:pt>
              </c:strCache>
            </c:strRef>
          </c:tx>
          <c:invertIfNegative val="0"/>
          <c:cat>
            <c:strRef>
              <c:f>Pathway_v2!$I$1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Pathway_v2!$I$3</c:f>
              <c:numCache>
                <c:formatCode>#,##0</c:formatCode>
                <c:ptCount val="1"/>
                <c:pt idx="0">
                  <c:v>125896.75</c:v>
                </c:pt>
              </c:numCache>
            </c:numRef>
          </c:val>
        </c:ser>
        <c:ser>
          <c:idx val="2"/>
          <c:order val="2"/>
          <c:tx>
            <c:strRef>
              <c:f>Pathway_v2!$E$4</c:f>
              <c:strCache>
                <c:ptCount val="1"/>
                <c:pt idx="0">
                  <c:v>other diffuse</c:v>
                </c:pt>
              </c:strCache>
            </c:strRef>
          </c:tx>
          <c:invertIfNegative val="0"/>
          <c:cat>
            <c:strRef>
              <c:f>Pathway_v2!$I$1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Pathway_v2!$I$4</c:f>
              <c:numCache>
                <c:formatCode>#,##0</c:formatCode>
                <c:ptCount val="1"/>
                <c:pt idx="0">
                  <c:v>134188.5</c:v>
                </c:pt>
              </c:numCache>
            </c:numRef>
          </c:val>
        </c:ser>
        <c:ser>
          <c:idx val="3"/>
          <c:order val="3"/>
          <c:tx>
            <c:strRef>
              <c:f>Pathway_v2!$E$5</c:f>
              <c:strCache>
                <c:ptCount val="1"/>
                <c:pt idx="0">
                  <c:v>sewerage</c:v>
                </c:pt>
              </c:strCache>
            </c:strRef>
          </c:tx>
          <c:invertIfNegative val="0"/>
          <c:cat>
            <c:strRef>
              <c:f>Pathway_v2!$I$1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Pathway_v2!$I$5</c:f>
              <c:numCache>
                <c:formatCode>#,##0</c:formatCode>
                <c:ptCount val="1"/>
                <c:pt idx="0">
                  <c:v>59154.5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967104"/>
        <c:axId val="181977088"/>
      </c:barChart>
      <c:catAx>
        <c:axId val="18196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1977088"/>
        <c:crosses val="autoZero"/>
        <c:auto val="1"/>
        <c:lblAlgn val="ctr"/>
        <c:lblOffset val="100"/>
        <c:noMultiLvlLbl val="0"/>
      </c:catAx>
      <c:valAx>
        <c:axId val="181977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196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Packaging_type_v2!$F$2:$J$2</c:f>
              <c:numCache>
                <c:formatCode>#,##0</c:formatCode>
                <c:ptCount val="5"/>
                <c:pt idx="0">
                  <c:v>3588</c:v>
                </c:pt>
                <c:pt idx="1">
                  <c:v>2335</c:v>
                </c:pt>
                <c:pt idx="2">
                  <c:v>9547</c:v>
                </c:pt>
                <c:pt idx="3">
                  <c:v>15265</c:v>
                </c:pt>
                <c:pt idx="4">
                  <c:v>30735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Packaging_type_v2!$F$3:$J$3</c:f>
              <c:numCache>
                <c:formatCode>#,##0</c:formatCode>
                <c:ptCount val="5"/>
                <c:pt idx="0">
                  <c:v>2734</c:v>
                </c:pt>
                <c:pt idx="1">
                  <c:v>329</c:v>
                </c:pt>
                <c:pt idx="2">
                  <c:v>7551</c:v>
                </c:pt>
                <c:pt idx="3">
                  <c:v>3885</c:v>
                </c:pt>
                <c:pt idx="4">
                  <c:v>14499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Packaging_type_v2!$F$4:$J$4</c:f>
              <c:numCache>
                <c:formatCode>#,##0</c:formatCode>
                <c:ptCount val="5"/>
                <c:pt idx="0">
                  <c:v>937</c:v>
                </c:pt>
                <c:pt idx="1">
                  <c:v>0</c:v>
                </c:pt>
                <c:pt idx="2">
                  <c:v>200</c:v>
                </c:pt>
                <c:pt idx="3">
                  <c:v>2319</c:v>
                </c:pt>
                <c:pt idx="4">
                  <c:v>3456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Packaging_type_v2!$F$5:$J$5</c:f>
              <c:numCache>
                <c:formatCode>#,##0</c:formatCode>
                <c:ptCount val="5"/>
                <c:pt idx="0">
                  <c:v>387</c:v>
                </c:pt>
                <c:pt idx="1">
                  <c:v>12</c:v>
                </c:pt>
                <c:pt idx="2">
                  <c:v>73</c:v>
                </c:pt>
                <c:pt idx="3">
                  <c:v>167</c:v>
                </c:pt>
                <c:pt idx="4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434048"/>
        <c:axId val="182444032"/>
      </c:barChart>
      <c:catAx>
        <c:axId val="18243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444032"/>
        <c:crosses val="autoZero"/>
        <c:auto val="1"/>
        <c:lblAlgn val="ctr"/>
        <c:lblOffset val="100"/>
        <c:noMultiLvlLbl val="0"/>
      </c:catAx>
      <c:valAx>
        <c:axId val="18244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43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Packaging_type_v2!$F$2:$J$2</c:f>
              <c:numCache>
                <c:formatCode>#,##0</c:formatCode>
                <c:ptCount val="5"/>
                <c:pt idx="0">
                  <c:v>3588</c:v>
                </c:pt>
                <c:pt idx="1">
                  <c:v>2335</c:v>
                </c:pt>
                <c:pt idx="2">
                  <c:v>9547</c:v>
                </c:pt>
                <c:pt idx="3">
                  <c:v>15265</c:v>
                </c:pt>
                <c:pt idx="4">
                  <c:v>30735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Packaging_type_v2!$F$3:$J$3</c:f>
              <c:numCache>
                <c:formatCode>#,##0</c:formatCode>
                <c:ptCount val="5"/>
                <c:pt idx="0">
                  <c:v>2734</c:v>
                </c:pt>
                <c:pt idx="1">
                  <c:v>329</c:v>
                </c:pt>
                <c:pt idx="2">
                  <c:v>7551</c:v>
                </c:pt>
                <c:pt idx="3">
                  <c:v>3885</c:v>
                </c:pt>
                <c:pt idx="4">
                  <c:v>14499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Packaging_type_v2!$F$4:$J$4</c:f>
              <c:numCache>
                <c:formatCode>#,##0</c:formatCode>
                <c:ptCount val="5"/>
                <c:pt idx="0">
                  <c:v>937</c:v>
                </c:pt>
                <c:pt idx="1">
                  <c:v>0</c:v>
                </c:pt>
                <c:pt idx="2">
                  <c:v>200</c:v>
                </c:pt>
                <c:pt idx="3">
                  <c:v>2319</c:v>
                </c:pt>
                <c:pt idx="4">
                  <c:v>3456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Packaging_type_v2!$F$5:$J$5</c:f>
              <c:numCache>
                <c:formatCode>#,##0</c:formatCode>
                <c:ptCount val="5"/>
                <c:pt idx="0">
                  <c:v>387</c:v>
                </c:pt>
                <c:pt idx="1">
                  <c:v>12</c:v>
                </c:pt>
                <c:pt idx="2">
                  <c:v>73</c:v>
                </c:pt>
                <c:pt idx="3">
                  <c:v>167</c:v>
                </c:pt>
                <c:pt idx="4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51232"/>
        <c:axId val="164752768"/>
      </c:barChart>
      <c:catAx>
        <c:axId val="16475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4752768"/>
        <c:crosses val="autoZero"/>
        <c:auto val="1"/>
        <c:lblAlgn val="ctr"/>
        <c:lblOffset val="100"/>
        <c:noMultiLvlLbl val="0"/>
      </c:catAx>
      <c:valAx>
        <c:axId val="164752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475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43963254593172E-2"/>
          <c:y val="7.4548702245552642E-2"/>
          <c:w val="0.56491447944007001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Packaging_type_v2!$F$2</c:f>
              <c:numCache>
                <c:formatCode>#,##0</c:formatCode>
                <c:ptCount val="1"/>
                <c:pt idx="0">
                  <c:v>3588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Packaging_type_v2!$F$3</c:f>
              <c:numCache>
                <c:formatCode>#,##0</c:formatCode>
                <c:ptCount val="1"/>
                <c:pt idx="0">
                  <c:v>2734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Packaging_type_v2!$F$4</c:f>
              <c:numCache>
                <c:formatCode>#,##0</c:formatCode>
                <c:ptCount val="1"/>
                <c:pt idx="0">
                  <c:v>937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Packaging_type_v2!$F$5</c:f>
              <c:numCache>
                <c:formatCode>#,##0</c:formatCode>
                <c:ptCount val="1"/>
                <c:pt idx="0">
                  <c:v>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085120"/>
        <c:axId val="182086656"/>
      </c:barChart>
      <c:catAx>
        <c:axId val="18208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086656"/>
        <c:crosses val="autoZero"/>
        <c:auto val="1"/>
        <c:lblAlgn val="ctr"/>
        <c:lblOffset val="100"/>
        <c:noMultiLvlLbl val="0"/>
      </c:catAx>
      <c:valAx>
        <c:axId val="182086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208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Packaging_type_v2!$G$2</c:f>
              <c:numCache>
                <c:formatCode>#,##0</c:formatCode>
                <c:ptCount val="1"/>
                <c:pt idx="0">
                  <c:v>2335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Packaging_type_v2!$G$3</c:f>
              <c:numCache>
                <c:formatCode>#,##0</c:formatCode>
                <c:ptCount val="1"/>
                <c:pt idx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Packaging_type_v2!$G$4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Packaging_type_v2!$G$5</c:f>
              <c:numCache>
                <c:formatCode>#,##0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391936"/>
        <c:axId val="182393472"/>
      </c:barChart>
      <c:catAx>
        <c:axId val="18239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393472"/>
        <c:crosses val="autoZero"/>
        <c:auto val="1"/>
        <c:lblAlgn val="ctr"/>
        <c:lblOffset val="100"/>
        <c:noMultiLvlLbl val="0"/>
      </c:catAx>
      <c:valAx>
        <c:axId val="182393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239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Packaging_type_v2!$H$2</c:f>
              <c:numCache>
                <c:formatCode>#,##0</c:formatCode>
                <c:ptCount val="1"/>
                <c:pt idx="0">
                  <c:v>9547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Packaging_type_v2!$H$3</c:f>
              <c:numCache>
                <c:formatCode>#,##0</c:formatCode>
                <c:ptCount val="1"/>
                <c:pt idx="0">
                  <c:v>7551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Packaging_type_v2!$H$4</c:f>
              <c:numCache>
                <c:formatCode>#,##0</c:formatCode>
                <c:ptCount val="1"/>
                <c:pt idx="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Packaging_type_v2!$H$5</c:f>
              <c:numCache>
                <c:formatCode>#,##0</c:formatCode>
                <c:ptCount val="1"/>
                <c:pt idx="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539008"/>
        <c:axId val="182540544"/>
      </c:barChart>
      <c:catAx>
        <c:axId val="18253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40544"/>
        <c:crosses val="autoZero"/>
        <c:auto val="1"/>
        <c:lblAlgn val="ctr"/>
        <c:lblOffset val="100"/>
        <c:noMultiLvlLbl val="0"/>
      </c:catAx>
      <c:valAx>
        <c:axId val="182540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253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Packaging_type_v2!$E$2</c:f>
              <c:strCache>
                <c:ptCount val="1"/>
                <c:pt idx="0">
                  <c:v>Primary packaging</c:v>
                </c:pt>
              </c:strCache>
            </c:strRef>
          </c:tx>
          <c:invertIfNegative val="0"/>
          <c:cat>
            <c:strRef>
              <c:f>Packaging_type_v2!$I$1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Packaging_type_v2!$I$2</c:f>
              <c:numCache>
                <c:formatCode>#,##0</c:formatCode>
                <c:ptCount val="1"/>
                <c:pt idx="0">
                  <c:v>15265</c:v>
                </c:pt>
              </c:numCache>
            </c:numRef>
          </c:val>
        </c:ser>
        <c:ser>
          <c:idx val="1"/>
          <c:order val="1"/>
          <c:tx>
            <c:strRef>
              <c:f>Packaging_type_v2!$E$3</c:f>
              <c:strCache>
                <c:ptCount val="1"/>
                <c:pt idx="0">
                  <c:v>Service packaging</c:v>
                </c:pt>
              </c:strCache>
            </c:strRef>
          </c:tx>
          <c:invertIfNegative val="0"/>
          <c:cat>
            <c:strRef>
              <c:f>Packaging_type_v2!$I$1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Packaging_type_v2!$I$3</c:f>
              <c:numCache>
                <c:formatCode>#,##0</c:formatCode>
                <c:ptCount val="1"/>
                <c:pt idx="0">
                  <c:v>3885</c:v>
                </c:pt>
              </c:numCache>
            </c:numRef>
          </c:val>
        </c:ser>
        <c:ser>
          <c:idx val="2"/>
          <c:order val="2"/>
          <c:tx>
            <c:strRef>
              <c:f>Packaging_type_v2!$E$4</c:f>
              <c:strCache>
                <c:ptCount val="1"/>
                <c:pt idx="0">
                  <c:v>Tertiary packaging</c:v>
                </c:pt>
              </c:strCache>
            </c:strRef>
          </c:tx>
          <c:invertIfNegative val="0"/>
          <c:cat>
            <c:strRef>
              <c:f>Packaging_type_v2!$I$1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Packaging_type_v2!$I$4</c:f>
              <c:numCache>
                <c:formatCode>#,##0</c:formatCode>
                <c:ptCount val="1"/>
                <c:pt idx="0">
                  <c:v>2319</c:v>
                </c:pt>
              </c:numCache>
            </c:numRef>
          </c:val>
        </c:ser>
        <c:ser>
          <c:idx val="3"/>
          <c:order val="3"/>
          <c:tx>
            <c:strRef>
              <c:f>Packaging_type_v2!$E$5</c:f>
              <c:strCache>
                <c:ptCount val="1"/>
                <c:pt idx="0">
                  <c:v>Secondary packaging</c:v>
                </c:pt>
              </c:strCache>
            </c:strRef>
          </c:tx>
          <c:invertIfNegative val="0"/>
          <c:cat>
            <c:strRef>
              <c:f>Packaging_type_v2!$I$1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Packaging_type_v2!$I$5</c:f>
              <c:numCache>
                <c:formatCode>#,##0</c:formatCode>
                <c:ptCount val="1"/>
                <c:pt idx="0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579584"/>
        <c:axId val="182581120"/>
      </c:barChart>
      <c:catAx>
        <c:axId val="18257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81120"/>
        <c:crosses val="autoZero"/>
        <c:auto val="1"/>
        <c:lblAlgn val="ctr"/>
        <c:lblOffset val="100"/>
        <c:noMultiLvlLbl val="0"/>
      </c:catAx>
      <c:valAx>
        <c:axId val="182581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257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Indust_msw_packaging!#REF!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Indust_msw_packaging!#REF!</c:f>
            </c:multiLvlStrRef>
          </c:cat>
          <c:val>
            <c:numRef>
              <c:f>Indust_msw_packaging!#REF!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Sea_or_land_origin_v2!$F$2:$J$2</c:f>
              <c:numCache>
                <c:formatCode>#,##0</c:formatCode>
                <c:ptCount val="5"/>
                <c:pt idx="0">
                  <c:v>75354</c:v>
                </c:pt>
                <c:pt idx="1">
                  <c:v>24230.5</c:v>
                </c:pt>
                <c:pt idx="2">
                  <c:v>102481.5</c:v>
                </c:pt>
                <c:pt idx="3">
                  <c:v>285109</c:v>
                </c:pt>
                <c:pt idx="4">
                  <c:v>487175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Sea_or_land_origin_v2!$F$3:$J$3</c:f>
              <c:numCache>
                <c:formatCode>#,##0</c:formatCode>
                <c:ptCount val="5"/>
                <c:pt idx="0">
                  <c:v>31447.75</c:v>
                </c:pt>
                <c:pt idx="1">
                  <c:v>6424</c:v>
                </c:pt>
                <c:pt idx="2">
                  <c:v>17294</c:v>
                </c:pt>
                <c:pt idx="3">
                  <c:v>216327.25</c:v>
                </c:pt>
                <c:pt idx="4">
                  <c:v>271493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794880"/>
        <c:axId val="182796672"/>
      </c:barChart>
      <c:catAx>
        <c:axId val="18279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796672"/>
        <c:crosses val="autoZero"/>
        <c:auto val="1"/>
        <c:lblAlgn val="ctr"/>
        <c:lblOffset val="100"/>
        <c:noMultiLvlLbl val="0"/>
      </c:catAx>
      <c:valAx>
        <c:axId val="182796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79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Sea_or_land_origin_v2!$F$2:$J$2</c:f>
              <c:numCache>
                <c:formatCode>#,##0</c:formatCode>
                <c:ptCount val="5"/>
                <c:pt idx="0">
                  <c:v>75354</c:v>
                </c:pt>
                <c:pt idx="1">
                  <c:v>24230.5</c:v>
                </c:pt>
                <c:pt idx="2">
                  <c:v>102481.5</c:v>
                </c:pt>
                <c:pt idx="3">
                  <c:v>285109</c:v>
                </c:pt>
                <c:pt idx="4">
                  <c:v>487175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Sea_or_land_origin_v2!$F$3:$J$3</c:f>
              <c:numCache>
                <c:formatCode>#,##0</c:formatCode>
                <c:ptCount val="5"/>
                <c:pt idx="0">
                  <c:v>31447.75</c:v>
                </c:pt>
                <c:pt idx="1">
                  <c:v>6424</c:v>
                </c:pt>
                <c:pt idx="2">
                  <c:v>17294</c:v>
                </c:pt>
                <c:pt idx="3">
                  <c:v>216327.25</c:v>
                </c:pt>
                <c:pt idx="4">
                  <c:v>271493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13440"/>
        <c:axId val="182814976"/>
      </c:barChart>
      <c:catAx>
        <c:axId val="18281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814976"/>
        <c:crosses val="autoZero"/>
        <c:auto val="1"/>
        <c:lblAlgn val="ctr"/>
        <c:lblOffset val="100"/>
        <c:noMultiLvlLbl val="0"/>
      </c:catAx>
      <c:valAx>
        <c:axId val="182814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281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Sea_or_land_origin_v2!$F$2</c:f>
              <c:numCache>
                <c:formatCode>#,##0</c:formatCode>
                <c:ptCount val="1"/>
                <c:pt idx="0">
                  <c:v>75354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Sea_or_land_origin_v2!$F$3</c:f>
              <c:numCache>
                <c:formatCode>#,##0</c:formatCode>
                <c:ptCount val="1"/>
                <c:pt idx="0">
                  <c:v>31447.75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39936"/>
        <c:axId val="178262400"/>
      </c:barChart>
      <c:catAx>
        <c:axId val="18283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8262400"/>
        <c:crosses val="autoZero"/>
        <c:auto val="1"/>
        <c:lblAlgn val="ctr"/>
        <c:lblOffset val="100"/>
        <c:noMultiLvlLbl val="0"/>
      </c:catAx>
      <c:valAx>
        <c:axId val="1782624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283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Sea_or_land_origin_v2!$I$2</c:f>
              <c:numCache>
                <c:formatCode>#,##0</c:formatCode>
                <c:ptCount val="1"/>
                <c:pt idx="0">
                  <c:v>285109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Sea_or_land_origin_v2!$I$3</c:f>
              <c:numCache>
                <c:formatCode>#,##0</c:formatCode>
                <c:ptCount val="1"/>
                <c:pt idx="0">
                  <c:v>216327.25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83264"/>
        <c:axId val="178284800"/>
      </c:barChart>
      <c:catAx>
        <c:axId val="17828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284800"/>
        <c:crosses val="autoZero"/>
        <c:auto val="1"/>
        <c:lblAlgn val="ctr"/>
        <c:lblOffset val="100"/>
        <c:noMultiLvlLbl val="0"/>
      </c:catAx>
      <c:valAx>
        <c:axId val="178284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828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Sea_or_land_origin_v2!$H$2</c:f>
              <c:numCache>
                <c:formatCode>#,##0</c:formatCode>
                <c:ptCount val="1"/>
                <c:pt idx="0">
                  <c:v>102481.5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Sea_or_land_origin_v2!$H$3</c:f>
              <c:numCache>
                <c:formatCode>#,##0</c:formatCode>
                <c:ptCount val="1"/>
                <c:pt idx="0">
                  <c:v>17294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737536"/>
        <c:axId val="182739328"/>
      </c:barChart>
      <c:catAx>
        <c:axId val="18273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739328"/>
        <c:crosses val="autoZero"/>
        <c:auto val="1"/>
        <c:lblAlgn val="ctr"/>
        <c:lblOffset val="100"/>
        <c:noMultiLvlLbl val="0"/>
      </c:catAx>
      <c:valAx>
        <c:axId val="182739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273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Sea_or_land_origin_v2!$E$2</c:f>
              <c:strCache>
                <c:ptCount val="1"/>
                <c:pt idx="0">
                  <c:v>land origin</c:v>
                </c:pt>
              </c:strCache>
            </c:strRef>
          </c:tx>
          <c:invertIfNegative val="0"/>
          <c:cat>
            <c:strRef>
              <c:f>Sea_or_land_origin_v2!$G$1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Sea_or_land_origin_v2!$G$2</c:f>
              <c:numCache>
                <c:formatCode>#,##0</c:formatCode>
                <c:ptCount val="1"/>
                <c:pt idx="0">
                  <c:v>24230.5</c:v>
                </c:pt>
              </c:numCache>
            </c:numRef>
          </c:val>
        </c:ser>
        <c:ser>
          <c:idx val="1"/>
          <c:order val="1"/>
          <c:tx>
            <c:strRef>
              <c:f>Sea_or_land_origin_v2!$E$3</c:f>
              <c:strCache>
                <c:ptCount val="1"/>
                <c:pt idx="0">
                  <c:v>sea origin</c:v>
                </c:pt>
              </c:strCache>
            </c:strRef>
          </c:tx>
          <c:invertIfNegative val="0"/>
          <c:cat>
            <c:strRef>
              <c:f>Sea_or_land_origin_v2!$G$1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Sea_or_land_origin_v2!$G$3</c:f>
              <c:numCache>
                <c:formatCode>#,##0</c:formatCode>
                <c:ptCount val="1"/>
                <c:pt idx="0">
                  <c:v>6424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344704"/>
        <c:axId val="178346240"/>
      </c:barChart>
      <c:catAx>
        <c:axId val="17834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346240"/>
        <c:crosses val="autoZero"/>
        <c:auto val="1"/>
        <c:lblAlgn val="ctr"/>
        <c:lblOffset val="100"/>
        <c:noMultiLvlLbl val="0"/>
      </c:catAx>
      <c:valAx>
        <c:axId val="178346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7834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Sector_regional_v2!$F$2:$J$2</c:f>
              <c:numCache>
                <c:formatCode>#,##0</c:formatCode>
                <c:ptCount val="5"/>
                <c:pt idx="0">
                  <c:v>12594.5</c:v>
                </c:pt>
                <c:pt idx="1">
                  <c:v>1421.5</c:v>
                </c:pt>
                <c:pt idx="2">
                  <c:v>3603</c:v>
                </c:pt>
                <c:pt idx="3">
                  <c:v>75830.75</c:v>
                </c:pt>
                <c:pt idx="4">
                  <c:v>93449.75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Sector_regional_v2!$F$3:$J$3</c:f>
              <c:numCache>
                <c:formatCode>#,##0</c:formatCode>
                <c:ptCount val="5"/>
                <c:pt idx="0">
                  <c:v>8757.75</c:v>
                </c:pt>
                <c:pt idx="1">
                  <c:v>1011.5</c:v>
                </c:pt>
                <c:pt idx="2">
                  <c:v>1961.25</c:v>
                </c:pt>
                <c:pt idx="3">
                  <c:v>61807.75</c:v>
                </c:pt>
                <c:pt idx="4">
                  <c:v>73538.25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Sector_regional_v2!$F$4:$J$4</c:f>
              <c:numCache>
                <c:formatCode>#,##0</c:formatCode>
                <c:ptCount val="5"/>
                <c:pt idx="0">
                  <c:v>120616.25</c:v>
                </c:pt>
                <c:pt idx="1">
                  <c:v>65082.5</c:v>
                </c:pt>
                <c:pt idx="2">
                  <c:v>316005.25</c:v>
                </c:pt>
                <c:pt idx="3">
                  <c:v>323328.5</c:v>
                </c:pt>
                <c:pt idx="4">
                  <c:v>825032.5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Sector_regional_v2!$F$5:$J$5</c:f>
              <c:numCache>
                <c:formatCode>#,##0</c:formatCode>
                <c:ptCount val="5"/>
                <c:pt idx="0">
                  <c:v>37110</c:v>
                </c:pt>
                <c:pt idx="1">
                  <c:v>2379.75</c:v>
                </c:pt>
                <c:pt idx="2">
                  <c:v>5919</c:v>
                </c:pt>
                <c:pt idx="3">
                  <c:v>82483.75</c:v>
                </c:pt>
                <c:pt idx="4">
                  <c:v>127892.5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Sector_regional_v2!$F$6:$J$6</c:f>
              <c:numCache>
                <c:formatCode>#,##0</c:formatCode>
                <c:ptCount val="5"/>
                <c:pt idx="0">
                  <c:v>17418.75</c:v>
                </c:pt>
                <c:pt idx="1">
                  <c:v>6008.5</c:v>
                </c:pt>
                <c:pt idx="2">
                  <c:v>25483.25</c:v>
                </c:pt>
                <c:pt idx="3">
                  <c:v>41262.25</c:v>
                </c:pt>
                <c:pt idx="4">
                  <c:v>90172.75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Sector_regional_v2!$F$7:$J$7</c:f>
              <c:numCache>
                <c:formatCode>#,##0</c:formatCode>
                <c:ptCount val="5"/>
                <c:pt idx="0">
                  <c:v>37495.5</c:v>
                </c:pt>
                <c:pt idx="1">
                  <c:v>6593.25</c:v>
                </c:pt>
                <c:pt idx="2">
                  <c:v>15997.75</c:v>
                </c:pt>
                <c:pt idx="3">
                  <c:v>233631</c:v>
                </c:pt>
                <c:pt idx="4">
                  <c:v>293717.5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Sector_regional_v2!$F$8:$J$8</c:f>
              <c:numCache>
                <c:formatCode>#,##0</c:formatCode>
                <c:ptCount val="5"/>
                <c:pt idx="0">
                  <c:v>50401.5</c:v>
                </c:pt>
                <c:pt idx="1">
                  <c:v>19094.5</c:v>
                </c:pt>
                <c:pt idx="2">
                  <c:v>65346.25</c:v>
                </c:pt>
                <c:pt idx="3">
                  <c:v>122817.25</c:v>
                </c:pt>
                <c:pt idx="4">
                  <c:v>257659.5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Sector_regional_v2!$F$9:$J$9</c:f>
              <c:numCache>
                <c:formatCode>#,##0</c:formatCode>
                <c:ptCount val="5"/>
                <c:pt idx="0">
                  <c:v>28056.25</c:v>
                </c:pt>
                <c:pt idx="1">
                  <c:v>7313</c:v>
                </c:pt>
                <c:pt idx="2">
                  <c:v>19180.5</c:v>
                </c:pt>
                <c:pt idx="3">
                  <c:v>100277.5</c:v>
                </c:pt>
                <c:pt idx="4">
                  <c:v>154827.25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Sector_regional_v2!$F$10:$J$10</c:f>
              <c:numCache>
                <c:formatCode>#,##0</c:formatCode>
                <c:ptCount val="5"/>
                <c:pt idx="0">
                  <c:v>25624.5</c:v>
                </c:pt>
                <c:pt idx="1">
                  <c:v>7035</c:v>
                </c:pt>
                <c:pt idx="2">
                  <c:v>17063.5</c:v>
                </c:pt>
                <c:pt idx="3">
                  <c:v>139505</c:v>
                </c:pt>
                <c:pt idx="4">
                  <c:v>189228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Sector_regional_v2!$F$11:$J$11</c:f>
              <c:numCache>
                <c:formatCode>#,##0</c:formatCode>
                <c:ptCount val="5"/>
                <c:pt idx="0">
                  <c:v>24988.75</c:v>
                </c:pt>
                <c:pt idx="1">
                  <c:v>6863.5</c:v>
                </c:pt>
                <c:pt idx="2">
                  <c:v>22718.5</c:v>
                </c:pt>
                <c:pt idx="3">
                  <c:v>151129.75</c:v>
                </c:pt>
                <c:pt idx="4">
                  <c:v>205700.5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Sector_regional_v2!$F$12:$J$12</c:f>
              <c:numCache>
                <c:formatCode>#,##0</c:formatCode>
                <c:ptCount val="5"/>
                <c:pt idx="0">
                  <c:v>15404.5</c:v>
                </c:pt>
                <c:pt idx="1">
                  <c:v>3592.75</c:v>
                </c:pt>
                <c:pt idx="2">
                  <c:v>16351.5</c:v>
                </c:pt>
                <c:pt idx="3">
                  <c:v>98141.75</c:v>
                </c:pt>
                <c:pt idx="4">
                  <c:v>133490.5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Sector_regional_v2!$F$13:$J$13</c:f>
              <c:numCache>
                <c:formatCode>#,##0</c:formatCode>
                <c:ptCount val="5"/>
                <c:pt idx="0">
                  <c:v>69636.25</c:v>
                </c:pt>
                <c:pt idx="1">
                  <c:v>12642.75</c:v>
                </c:pt>
                <c:pt idx="2">
                  <c:v>29325</c:v>
                </c:pt>
                <c:pt idx="3">
                  <c:v>73667.5</c:v>
                </c:pt>
                <c:pt idx="4">
                  <c:v>185271.5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Sector_regional_v2!$F$14:$J$14</c:f>
              <c:numCache>
                <c:formatCode>#,##0</c:formatCode>
                <c:ptCount val="5"/>
                <c:pt idx="0">
                  <c:v>26660.25</c:v>
                </c:pt>
                <c:pt idx="1">
                  <c:v>6489.75</c:v>
                </c:pt>
                <c:pt idx="2">
                  <c:v>12328.5</c:v>
                </c:pt>
                <c:pt idx="3">
                  <c:v>167031</c:v>
                </c:pt>
                <c:pt idx="4">
                  <c:v>212509.5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Sector_regional_v2!$F$15:$J$15</c:f>
              <c:numCache>
                <c:formatCode>#,##0</c:formatCode>
                <c:ptCount val="5"/>
                <c:pt idx="0">
                  <c:v>8743.5</c:v>
                </c:pt>
                <c:pt idx="1">
                  <c:v>2937.5</c:v>
                </c:pt>
                <c:pt idx="2">
                  <c:v>34722.5</c:v>
                </c:pt>
                <c:pt idx="3">
                  <c:v>95836</c:v>
                </c:pt>
                <c:pt idx="4">
                  <c:v>142239.5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Sector_regional_v2!$F$16:$J$16</c:f>
              <c:numCache>
                <c:formatCode>#,##0</c:formatCode>
                <c:ptCount val="5"/>
                <c:pt idx="0">
                  <c:v>23729.5</c:v>
                </c:pt>
                <c:pt idx="1">
                  <c:v>5302.25</c:v>
                </c:pt>
                <c:pt idx="2">
                  <c:v>27094</c:v>
                </c:pt>
                <c:pt idx="3">
                  <c:v>57699.25</c:v>
                </c:pt>
                <c:pt idx="4">
                  <c:v>113825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411008"/>
        <c:axId val="178412544"/>
      </c:barChart>
      <c:catAx>
        <c:axId val="17841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412544"/>
        <c:crosses val="autoZero"/>
        <c:auto val="1"/>
        <c:lblAlgn val="ctr"/>
        <c:lblOffset val="100"/>
        <c:noMultiLvlLbl val="0"/>
      </c:catAx>
      <c:valAx>
        <c:axId val="178412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4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3"/>
          <c:h val="0.906616360454943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Sector_regional_v2!$F$2:$J$2</c:f>
              <c:numCache>
                <c:formatCode>#,##0</c:formatCode>
                <c:ptCount val="5"/>
                <c:pt idx="0">
                  <c:v>12594.5</c:v>
                </c:pt>
                <c:pt idx="1">
                  <c:v>1421.5</c:v>
                </c:pt>
                <c:pt idx="2">
                  <c:v>3603</c:v>
                </c:pt>
                <c:pt idx="3">
                  <c:v>75830.75</c:v>
                </c:pt>
                <c:pt idx="4">
                  <c:v>93449.75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Sector_regional_v2!$F$3:$J$3</c:f>
              <c:numCache>
                <c:formatCode>#,##0</c:formatCode>
                <c:ptCount val="5"/>
                <c:pt idx="0">
                  <c:v>8757.75</c:v>
                </c:pt>
                <c:pt idx="1">
                  <c:v>1011.5</c:v>
                </c:pt>
                <c:pt idx="2">
                  <c:v>1961.25</c:v>
                </c:pt>
                <c:pt idx="3">
                  <c:v>61807.75</c:v>
                </c:pt>
                <c:pt idx="4">
                  <c:v>73538.25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Sector_regional_v2!$F$4:$J$4</c:f>
              <c:numCache>
                <c:formatCode>#,##0</c:formatCode>
                <c:ptCount val="5"/>
                <c:pt idx="0">
                  <c:v>120616.25</c:v>
                </c:pt>
                <c:pt idx="1">
                  <c:v>65082.5</c:v>
                </c:pt>
                <c:pt idx="2">
                  <c:v>316005.25</c:v>
                </c:pt>
                <c:pt idx="3">
                  <c:v>323328.5</c:v>
                </c:pt>
                <c:pt idx="4">
                  <c:v>825032.5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Sector_regional_v2!$F$5:$J$5</c:f>
              <c:numCache>
                <c:formatCode>#,##0</c:formatCode>
                <c:ptCount val="5"/>
                <c:pt idx="0">
                  <c:v>37110</c:v>
                </c:pt>
                <c:pt idx="1">
                  <c:v>2379.75</c:v>
                </c:pt>
                <c:pt idx="2">
                  <c:v>5919</c:v>
                </c:pt>
                <c:pt idx="3">
                  <c:v>82483.75</c:v>
                </c:pt>
                <c:pt idx="4">
                  <c:v>127892.5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Sector_regional_v2!$F$6:$J$6</c:f>
              <c:numCache>
                <c:formatCode>#,##0</c:formatCode>
                <c:ptCount val="5"/>
                <c:pt idx="0">
                  <c:v>17418.75</c:v>
                </c:pt>
                <c:pt idx="1">
                  <c:v>6008.5</c:v>
                </c:pt>
                <c:pt idx="2">
                  <c:v>25483.25</c:v>
                </c:pt>
                <c:pt idx="3">
                  <c:v>41262.25</c:v>
                </c:pt>
                <c:pt idx="4">
                  <c:v>90172.75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Sector_regional_v2!$F$7:$J$7</c:f>
              <c:numCache>
                <c:formatCode>#,##0</c:formatCode>
                <c:ptCount val="5"/>
                <c:pt idx="0">
                  <c:v>37495.5</c:v>
                </c:pt>
                <c:pt idx="1">
                  <c:v>6593.25</c:v>
                </c:pt>
                <c:pt idx="2">
                  <c:v>15997.75</c:v>
                </c:pt>
                <c:pt idx="3">
                  <c:v>233631</c:v>
                </c:pt>
                <c:pt idx="4">
                  <c:v>293717.5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Sector_regional_v2!$F$8:$J$8</c:f>
              <c:numCache>
                <c:formatCode>#,##0</c:formatCode>
                <c:ptCount val="5"/>
                <c:pt idx="0">
                  <c:v>50401.5</c:v>
                </c:pt>
                <c:pt idx="1">
                  <c:v>19094.5</c:v>
                </c:pt>
                <c:pt idx="2">
                  <c:v>65346.25</c:v>
                </c:pt>
                <c:pt idx="3">
                  <c:v>122817.25</c:v>
                </c:pt>
                <c:pt idx="4">
                  <c:v>257659.5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Sector_regional_v2!$F$9:$J$9</c:f>
              <c:numCache>
                <c:formatCode>#,##0</c:formatCode>
                <c:ptCount val="5"/>
                <c:pt idx="0">
                  <c:v>28056.25</c:v>
                </c:pt>
                <c:pt idx="1">
                  <c:v>7313</c:v>
                </c:pt>
                <c:pt idx="2">
                  <c:v>19180.5</c:v>
                </c:pt>
                <c:pt idx="3">
                  <c:v>100277.5</c:v>
                </c:pt>
                <c:pt idx="4">
                  <c:v>154827.25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Sector_regional_v2!$F$10:$J$10</c:f>
              <c:numCache>
                <c:formatCode>#,##0</c:formatCode>
                <c:ptCount val="5"/>
                <c:pt idx="0">
                  <c:v>25624.5</c:v>
                </c:pt>
                <c:pt idx="1">
                  <c:v>7035</c:v>
                </c:pt>
                <c:pt idx="2">
                  <c:v>17063.5</c:v>
                </c:pt>
                <c:pt idx="3">
                  <c:v>139505</c:v>
                </c:pt>
                <c:pt idx="4">
                  <c:v>189228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Sector_regional_v2!$F$11:$J$11</c:f>
              <c:numCache>
                <c:formatCode>#,##0</c:formatCode>
                <c:ptCount val="5"/>
                <c:pt idx="0">
                  <c:v>24988.75</c:v>
                </c:pt>
                <c:pt idx="1">
                  <c:v>6863.5</c:v>
                </c:pt>
                <c:pt idx="2">
                  <c:v>22718.5</c:v>
                </c:pt>
                <c:pt idx="3">
                  <c:v>151129.75</c:v>
                </c:pt>
                <c:pt idx="4">
                  <c:v>205700.5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Sector_regional_v2!$F$12:$J$12</c:f>
              <c:numCache>
                <c:formatCode>#,##0</c:formatCode>
                <c:ptCount val="5"/>
                <c:pt idx="0">
                  <c:v>15404.5</c:v>
                </c:pt>
                <c:pt idx="1">
                  <c:v>3592.75</c:v>
                </c:pt>
                <c:pt idx="2">
                  <c:v>16351.5</c:v>
                </c:pt>
                <c:pt idx="3">
                  <c:v>98141.75</c:v>
                </c:pt>
                <c:pt idx="4">
                  <c:v>133490.5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Sector_regional_v2!$F$13:$J$13</c:f>
              <c:numCache>
                <c:formatCode>#,##0</c:formatCode>
                <c:ptCount val="5"/>
                <c:pt idx="0">
                  <c:v>69636.25</c:v>
                </c:pt>
                <c:pt idx="1">
                  <c:v>12642.75</c:v>
                </c:pt>
                <c:pt idx="2">
                  <c:v>29325</c:v>
                </c:pt>
                <c:pt idx="3">
                  <c:v>73667.5</c:v>
                </c:pt>
                <c:pt idx="4">
                  <c:v>185271.5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Sector_regional_v2!$F$14:$J$14</c:f>
              <c:numCache>
                <c:formatCode>#,##0</c:formatCode>
                <c:ptCount val="5"/>
                <c:pt idx="0">
                  <c:v>26660.25</c:v>
                </c:pt>
                <c:pt idx="1">
                  <c:v>6489.75</c:v>
                </c:pt>
                <c:pt idx="2">
                  <c:v>12328.5</c:v>
                </c:pt>
                <c:pt idx="3">
                  <c:v>167031</c:v>
                </c:pt>
                <c:pt idx="4">
                  <c:v>212509.5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Sector_regional_v2!$F$15:$J$15</c:f>
              <c:numCache>
                <c:formatCode>#,##0</c:formatCode>
                <c:ptCount val="5"/>
                <c:pt idx="0">
                  <c:v>8743.5</c:v>
                </c:pt>
                <c:pt idx="1">
                  <c:v>2937.5</c:v>
                </c:pt>
                <c:pt idx="2">
                  <c:v>34722.5</c:v>
                </c:pt>
                <c:pt idx="3">
                  <c:v>95836</c:v>
                </c:pt>
                <c:pt idx="4">
                  <c:v>142239.5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Sector_regional_v2!$F$1:$J$1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Sector_regional_v2!$F$16:$J$16</c:f>
              <c:numCache>
                <c:formatCode>#,##0</c:formatCode>
                <c:ptCount val="5"/>
                <c:pt idx="0">
                  <c:v>23729.5</c:v>
                </c:pt>
                <c:pt idx="1">
                  <c:v>5302.25</c:v>
                </c:pt>
                <c:pt idx="2">
                  <c:v>27094</c:v>
                </c:pt>
                <c:pt idx="3">
                  <c:v>57699.25</c:v>
                </c:pt>
                <c:pt idx="4">
                  <c:v>113825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661120"/>
        <c:axId val="186683392"/>
      </c:barChart>
      <c:catAx>
        <c:axId val="18666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683392"/>
        <c:crosses val="autoZero"/>
        <c:auto val="1"/>
        <c:lblAlgn val="ctr"/>
        <c:lblOffset val="100"/>
        <c:noMultiLvlLbl val="0"/>
      </c:catAx>
      <c:valAx>
        <c:axId val="186683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666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8"/>
          <c:h val="0.960252624671915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Sector_regional_v2!$F$2</c:f>
              <c:numCache>
                <c:formatCode>#,##0</c:formatCode>
                <c:ptCount val="1"/>
                <c:pt idx="0">
                  <c:v>12594.5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Sector_regional_v2!$F$3</c:f>
              <c:numCache>
                <c:formatCode>#,##0</c:formatCode>
                <c:ptCount val="1"/>
                <c:pt idx="0">
                  <c:v>8757.75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Sector_regional_v2!$F$4</c:f>
              <c:numCache>
                <c:formatCode>#,##0</c:formatCode>
                <c:ptCount val="1"/>
                <c:pt idx="0">
                  <c:v>120616.25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Sector_regional_v2!$F$5</c:f>
              <c:numCache>
                <c:formatCode>#,##0</c:formatCode>
                <c:ptCount val="1"/>
                <c:pt idx="0">
                  <c:v>37110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Sector_regional_v2!$F$6</c:f>
              <c:numCache>
                <c:formatCode>#,##0</c:formatCode>
                <c:ptCount val="1"/>
                <c:pt idx="0">
                  <c:v>17418.75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Sector_regional_v2!$F$7</c:f>
              <c:numCache>
                <c:formatCode>#,##0</c:formatCode>
                <c:ptCount val="1"/>
                <c:pt idx="0">
                  <c:v>37495.5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Sector_regional_v2!$F$8</c:f>
              <c:numCache>
                <c:formatCode>#,##0</c:formatCode>
                <c:ptCount val="1"/>
                <c:pt idx="0">
                  <c:v>50401.5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Sector_regional_v2!$F$9</c:f>
              <c:numCache>
                <c:formatCode>#,##0</c:formatCode>
                <c:ptCount val="1"/>
                <c:pt idx="0">
                  <c:v>28056.25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Sector_regional_v2!$F$10</c:f>
              <c:numCache>
                <c:formatCode>#,##0</c:formatCode>
                <c:ptCount val="1"/>
                <c:pt idx="0">
                  <c:v>25624.5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Sector_regional_v2!$F$11</c:f>
              <c:numCache>
                <c:formatCode>#,##0</c:formatCode>
                <c:ptCount val="1"/>
                <c:pt idx="0">
                  <c:v>24988.75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Sector_regional_v2!$F$12</c:f>
              <c:numCache>
                <c:formatCode>#,##0</c:formatCode>
                <c:ptCount val="1"/>
                <c:pt idx="0">
                  <c:v>15404.5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Sector_regional_v2!$F$13</c:f>
              <c:numCache>
                <c:formatCode>#,##0</c:formatCode>
                <c:ptCount val="1"/>
                <c:pt idx="0">
                  <c:v>69636.25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Sector_regional_v2!$F$14</c:f>
              <c:numCache>
                <c:formatCode>#,##0</c:formatCode>
                <c:ptCount val="1"/>
                <c:pt idx="0">
                  <c:v>26660.25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Sector_regional_v2!$F$15</c:f>
              <c:numCache>
                <c:formatCode>#,##0</c:formatCode>
                <c:ptCount val="1"/>
                <c:pt idx="0">
                  <c:v>8743.5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Sector_regional_v2!$F$1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Sector_regional_v2!$F$16</c:f>
              <c:numCache>
                <c:formatCode>#,##0</c:formatCode>
                <c:ptCount val="1"/>
                <c:pt idx="0">
                  <c:v>23729.5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743040"/>
        <c:axId val="186744832"/>
      </c:barChart>
      <c:catAx>
        <c:axId val="1867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744832"/>
        <c:crosses val="autoZero"/>
        <c:auto val="1"/>
        <c:lblAlgn val="ctr"/>
        <c:lblOffset val="100"/>
        <c:noMultiLvlLbl val="0"/>
      </c:catAx>
      <c:valAx>
        <c:axId val="186744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8674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8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Sector_regional_v2!$G$2</c:f>
              <c:numCache>
                <c:formatCode>#,##0</c:formatCode>
                <c:ptCount val="1"/>
                <c:pt idx="0">
                  <c:v>1421.5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Sector_regional_v2!$G$3</c:f>
              <c:numCache>
                <c:formatCode>#,##0</c:formatCode>
                <c:ptCount val="1"/>
                <c:pt idx="0">
                  <c:v>1011.5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Sector_regional_v2!$G$4</c:f>
              <c:numCache>
                <c:formatCode>#,##0</c:formatCode>
                <c:ptCount val="1"/>
                <c:pt idx="0">
                  <c:v>65082.5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Sector_regional_v2!$G$5</c:f>
              <c:numCache>
                <c:formatCode>#,##0</c:formatCode>
                <c:ptCount val="1"/>
                <c:pt idx="0">
                  <c:v>2379.75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Sector_regional_v2!$G$6</c:f>
              <c:numCache>
                <c:formatCode>#,##0</c:formatCode>
                <c:ptCount val="1"/>
                <c:pt idx="0">
                  <c:v>6008.5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Sector_regional_v2!$G$7</c:f>
              <c:numCache>
                <c:formatCode>#,##0</c:formatCode>
                <c:ptCount val="1"/>
                <c:pt idx="0">
                  <c:v>6593.25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Sector_regional_v2!$G$8</c:f>
              <c:numCache>
                <c:formatCode>#,##0</c:formatCode>
                <c:ptCount val="1"/>
                <c:pt idx="0">
                  <c:v>19094.5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Sector_regional_v2!$G$9</c:f>
              <c:numCache>
                <c:formatCode>#,##0</c:formatCode>
                <c:ptCount val="1"/>
                <c:pt idx="0">
                  <c:v>7313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Sector_regional_v2!$G$10</c:f>
              <c:numCache>
                <c:formatCode>#,##0</c:formatCode>
                <c:ptCount val="1"/>
                <c:pt idx="0">
                  <c:v>7035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Sector_regional_v2!$G$11</c:f>
              <c:numCache>
                <c:formatCode>#,##0</c:formatCode>
                <c:ptCount val="1"/>
                <c:pt idx="0">
                  <c:v>6863.5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Sector_regional_v2!$G$12</c:f>
              <c:numCache>
                <c:formatCode>#,##0</c:formatCode>
                <c:ptCount val="1"/>
                <c:pt idx="0">
                  <c:v>3592.75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Sector_regional_v2!$G$13</c:f>
              <c:numCache>
                <c:formatCode>#,##0</c:formatCode>
                <c:ptCount val="1"/>
                <c:pt idx="0">
                  <c:v>12642.75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Sector_regional_v2!$G$14</c:f>
              <c:numCache>
                <c:formatCode>#,##0</c:formatCode>
                <c:ptCount val="1"/>
                <c:pt idx="0">
                  <c:v>6489.75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Sector_regional_v2!$G$15</c:f>
              <c:numCache>
                <c:formatCode>#,##0</c:formatCode>
                <c:ptCount val="1"/>
                <c:pt idx="0">
                  <c:v>2937.5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Sector_regional_v2!$G$1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Sector_regional_v2!$G$16</c:f>
              <c:numCache>
                <c:formatCode>#,##0</c:formatCode>
                <c:ptCount val="1"/>
                <c:pt idx="0">
                  <c:v>5302.25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56000"/>
        <c:axId val="195474176"/>
      </c:barChart>
      <c:catAx>
        <c:axId val="1954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74176"/>
        <c:crosses val="autoZero"/>
        <c:auto val="1"/>
        <c:lblAlgn val="ctr"/>
        <c:lblOffset val="100"/>
        <c:noMultiLvlLbl val="0"/>
      </c:catAx>
      <c:valAx>
        <c:axId val="195474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954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8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MSW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Overall_Indust_msw_packaging!$A$43:$A$48</c:f>
              <c:strCache>
                <c:ptCount val="6"/>
                <c:pt idx="0">
                  <c:v>plastic</c:v>
                </c:pt>
                <c:pt idx="1">
                  <c:v>paper/cardboard</c:v>
                </c:pt>
                <c:pt idx="2">
                  <c:v>glass</c:v>
                </c:pt>
                <c:pt idx="3">
                  <c:v>metal</c:v>
                </c:pt>
                <c:pt idx="4">
                  <c:v>processed wood</c:v>
                </c:pt>
                <c:pt idx="5">
                  <c:v>sanitary</c:v>
                </c:pt>
              </c:strCache>
            </c:strRef>
          </c:cat>
          <c:val>
            <c:numRef>
              <c:f>Overall_Indust_msw_packaging!$B$43:$B$48</c:f>
              <c:numCache>
                <c:formatCode>0%</c:formatCode>
                <c:ptCount val="6"/>
                <c:pt idx="0">
                  <c:v>0.82962349893255938</c:v>
                </c:pt>
                <c:pt idx="1">
                  <c:v>7.4554559482074526E-2</c:v>
                </c:pt>
                <c:pt idx="2">
                  <c:v>4.2277639476752303E-2</c:v>
                </c:pt>
                <c:pt idx="3">
                  <c:v>4.2507169383906564E-2</c:v>
                </c:pt>
                <c:pt idx="4">
                  <c:v>7.4008973900491631E-3</c:v>
                </c:pt>
                <c:pt idx="5">
                  <c:v>3.6362353346581265E-3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Sector_regional_v2!$H$2</c:f>
              <c:numCache>
                <c:formatCode>#,##0</c:formatCode>
                <c:ptCount val="1"/>
                <c:pt idx="0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Sector_regional_v2!$H$3</c:f>
              <c:numCache>
                <c:formatCode>#,##0</c:formatCode>
                <c:ptCount val="1"/>
                <c:pt idx="0">
                  <c:v>1961.25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Sector_regional_v2!$H$4</c:f>
              <c:numCache>
                <c:formatCode>#,##0</c:formatCode>
                <c:ptCount val="1"/>
                <c:pt idx="0">
                  <c:v>316005.25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Sector_regional_v2!$H$5</c:f>
              <c:numCache>
                <c:formatCode>#,##0</c:formatCode>
                <c:ptCount val="1"/>
                <c:pt idx="0">
                  <c:v>5919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Sector_regional_v2!$H$6</c:f>
              <c:numCache>
                <c:formatCode>#,##0</c:formatCode>
                <c:ptCount val="1"/>
                <c:pt idx="0">
                  <c:v>25483.25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Sector_regional_v2!$H$7</c:f>
              <c:numCache>
                <c:formatCode>#,##0</c:formatCode>
                <c:ptCount val="1"/>
                <c:pt idx="0">
                  <c:v>15997.75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Sector_regional_v2!$H$8</c:f>
              <c:numCache>
                <c:formatCode>#,##0</c:formatCode>
                <c:ptCount val="1"/>
                <c:pt idx="0">
                  <c:v>65346.25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Sector_regional_v2!$H$9</c:f>
              <c:numCache>
                <c:formatCode>#,##0</c:formatCode>
                <c:ptCount val="1"/>
                <c:pt idx="0">
                  <c:v>19180.5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Sector_regional_v2!$H$10</c:f>
              <c:numCache>
                <c:formatCode>#,##0</c:formatCode>
                <c:ptCount val="1"/>
                <c:pt idx="0">
                  <c:v>17063.5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Sector_regional_v2!$H$11</c:f>
              <c:numCache>
                <c:formatCode>#,##0</c:formatCode>
                <c:ptCount val="1"/>
                <c:pt idx="0">
                  <c:v>22718.5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Sector_regional_v2!$H$12</c:f>
              <c:numCache>
                <c:formatCode>#,##0</c:formatCode>
                <c:ptCount val="1"/>
                <c:pt idx="0">
                  <c:v>16351.5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Sector_regional_v2!$H$13</c:f>
              <c:numCache>
                <c:formatCode>#,##0</c:formatCode>
                <c:ptCount val="1"/>
                <c:pt idx="0">
                  <c:v>29325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Sector_regional_v2!$H$14</c:f>
              <c:numCache>
                <c:formatCode>#,##0</c:formatCode>
                <c:ptCount val="1"/>
                <c:pt idx="0">
                  <c:v>12328.5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Sector_regional_v2!$H$15</c:f>
              <c:numCache>
                <c:formatCode>#,##0</c:formatCode>
                <c:ptCount val="1"/>
                <c:pt idx="0">
                  <c:v>34722.5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Sector_regional_v2!$H$1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Sector_regional_v2!$H$16</c:f>
              <c:numCache>
                <c:formatCode>#,##0</c:formatCode>
                <c:ptCount val="1"/>
                <c:pt idx="0">
                  <c:v>27094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84672"/>
        <c:axId val="198686208"/>
      </c:barChart>
      <c:catAx>
        <c:axId val="19868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686208"/>
        <c:crosses val="autoZero"/>
        <c:auto val="1"/>
        <c:lblAlgn val="ctr"/>
        <c:lblOffset val="100"/>
        <c:noMultiLvlLbl val="0"/>
      </c:catAx>
      <c:valAx>
        <c:axId val="198686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9868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8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Sector_regional_v2!$E$2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Sector_regional_v2!$I$2</c:f>
              <c:numCache>
                <c:formatCode>#,##0</c:formatCode>
                <c:ptCount val="1"/>
                <c:pt idx="0">
                  <c:v>75830.75</c:v>
                </c:pt>
              </c:numCache>
            </c:numRef>
          </c:val>
        </c:ser>
        <c:ser>
          <c:idx val="1"/>
          <c:order val="1"/>
          <c:tx>
            <c:strRef>
              <c:f>Sector_regional_v2!$E$3</c:f>
              <c:strCache>
                <c:ptCount val="1"/>
                <c:pt idx="0">
                  <c:v>aquaculture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Sector_regional_v2!$I$3</c:f>
              <c:numCache>
                <c:formatCode>#,##0</c:formatCode>
                <c:ptCount val="1"/>
                <c:pt idx="0">
                  <c:v>61807.75</c:v>
                </c:pt>
              </c:numCache>
            </c:numRef>
          </c:val>
        </c:ser>
        <c:ser>
          <c:idx val="2"/>
          <c:order val="2"/>
          <c:tx>
            <c:strRef>
              <c:f>Sector_regional_v2!$E$4</c:f>
              <c:strCache>
                <c:ptCount val="1"/>
                <c:pt idx="0">
                  <c:v>coast beach tourism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Sector_regional_v2!$I$4</c:f>
              <c:numCache>
                <c:formatCode>#,##0</c:formatCode>
                <c:ptCount val="1"/>
                <c:pt idx="0">
                  <c:v>323328.5</c:v>
                </c:pt>
              </c:numCache>
            </c:numRef>
          </c:val>
        </c:ser>
        <c:ser>
          <c:idx val="3"/>
          <c:order val="3"/>
          <c:tx>
            <c:strRef>
              <c:f>Sector_regional_v2!$E$5</c:f>
              <c:strCache>
                <c:ptCount val="1"/>
                <c:pt idx="0">
                  <c:v>construction and demolition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Sector_regional_v2!$I$5</c:f>
              <c:numCache>
                <c:formatCode>#,##0</c:formatCode>
                <c:ptCount val="1"/>
                <c:pt idx="0">
                  <c:v>82483.75</c:v>
                </c:pt>
              </c:numCache>
            </c:numRef>
          </c:val>
        </c:ser>
        <c:ser>
          <c:idx val="4"/>
          <c:order val="4"/>
          <c:tx>
            <c:strRef>
              <c:f>Sector_regional_v2!$E$6</c:f>
              <c:strCache>
                <c:ptCount val="1"/>
                <c:pt idx="0">
                  <c:v>dumps and landfills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Sector_regional_v2!$I$6</c:f>
              <c:numCache>
                <c:formatCode>#,##0</c:formatCode>
                <c:ptCount val="1"/>
                <c:pt idx="0">
                  <c:v>41262.25</c:v>
                </c:pt>
              </c:numCache>
            </c:numRef>
          </c:val>
        </c:ser>
        <c:ser>
          <c:idx val="5"/>
          <c:order val="5"/>
          <c:tx>
            <c:strRef>
              <c:f>Sector_regional_v2!$E$7</c:f>
              <c:strCache>
                <c:ptCount val="1"/>
                <c:pt idx="0">
                  <c:v>fishing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Sector_regional_v2!$I$7</c:f>
              <c:numCache>
                <c:formatCode>#,##0</c:formatCode>
                <c:ptCount val="1"/>
                <c:pt idx="0">
                  <c:v>233631</c:v>
                </c:pt>
              </c:numCache>
            </c:numRef>
          </c:val>
        </c:ser>
        <c:ser>
          <c:idx val="6"/>
          <c:order val="6"/>
          <c:tx>
            <c:strRef>
              <c:f>Sector_regional_v2!$E$8</c:f>
              <c:strCache>
                <c:ptCount val="1"/>
                <c:pt idx="0">
                  <c:v>household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Sector_regional_v2!$I$8</c:f>
              <c:numCache>
                <c:formatCode>#,##0</c:formatCode>
                <c:ptCount val="1"/>
                <c:pt idx="0">
                  <c:v>122817.25</c:v>
                </c:pt>
              </c:numCache>
            </c:numRef>
          </c:val>
        </c:ser>
        <c:ser>
          <c:idx val="7"/>
          <c:order val="7"/>
          <c:tx>
            <c:strRef>
              <c:f>Sector_regional_v2!$E$9</c:f>
              <c:strCache>
                <c:ptCount val="1"/>
                <c:pt idx="0">
                  <c:v>other industry land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Sector_regional_v2!$I$9</c:f>
              <c:numCache>
                <c:formatCode>#,##0</c:formatCode>
                <c:ptCount val="1"/>
                <c:pt idx="0">
                  <c:v>100277.5</c:v>
                </c:pt>
              </c:numCache>
            </c:numRef>
          </c:val>
        </c:ser>
        <c:ser>
          <c:idx val="8"/>
          <c:order val="8"/>
          <c:tx>
            <c:strRef>
              <c:f>Sector_regional_v2!$E$10</c:f>
              <c:strCache>
                <c:ptCount val="1"/>
                <c:pt idx="0">
                  <c:v>other marine ind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Sector_regional_v2!$I$10</c:f>
              <c:numCache>
                <c:formatCode>#,##0</c:formatCode>
                <c:ptCount val="1"/>
                <c:pt idx="0">
                  <c:v>139505</c:v>
                </c:pt>
              </c:numCache>
            </c:numRef>
          </c:val>
        </c:ser>
        <c:ser>
          <c:idx val="9"/>
          <c:order val="9"/>
          <c:tx>
            <c:strRef>
              <c:f>Sector_regional_v2!$E$11</c:f>
              <c:strCache>
                <c:ptCount val="1"/>
                <c:pt idx="0">
                  <c:v>port activity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Sector_regional_v2!$I$11</c:f>
              <c:numCache>
                <c:formatCode>#,##0</c:formatCode>
                <c:ptCount val="1"/>
                <c:pt idx="0">
                  <c:v>151129.75</c:v>
                </c:pt>
              </c:numCache>
            </c:numRef>
          </c:val>
        </c:ser>
        <c:ser>
          <c:idx val="10"/>
          <c:order val="10"/>
          <c:tx>
            <c:strRef>
              <c:f>Sector_regional_v2!$E$12</c:f>
              <c:strCache>
                <c:ptCount val="1"/>
                <c:pt idx="0">
                  <c:v>recreational boating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Sector_regional_v2!$I$12</c:f>
              <c:numCache>
                <c:formatCode>#,##0</c:formatCode>
                <c:ptCount val="1"/>
                <c:pt idx="0">
                  <c:v>98141.75</c:v>
                </c:pt>
              </c:numCache>
            </c:numRef>
          </c:val>
        </c:ser>
        <c:ser>
          <c:idx val="11"/>
          <c:order val="11"/>
          <c:tx>
            <c:strRef>
              <c:f>Sector_regional_v2!$E$13</c:f>
              <c:strCache>
                <c:ptCount val="1"/>
                <c:pt idx="0">
                  <c:v>recreational fishing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Sector_regional_v2!$I$13</c:f>
              <c:numCache>
                <c:formatCode>#,##0</c:formatCode>
                <c:ptCount val="1"/>
                <c:pt idx="0">
                  <c:v>73667.5</c:v>
                </c:pt>
              </c:numCache>
            </c:numRef>
          </c:val>
        </c:ser>
        <c:ser>
          <c:idx val="12"/>
          <c:order val="12"/>
          <c:tx>
            <c:strRef>
              <c:f>Sector_regional_v2!$E$14</c:f>
              <c:strCache>
                <c:ptCount val="1"/>
                <c:pt idx="0">
                  <c:v>shipping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Sector_regional_v2!$I$14</c:f>
              <c:numCache>
                <c:formatCode>#,##0</c:formatCode>
                <c:ptCount val="1"/>
                <c:pt idx="0">
                  <c:v>167031</c:v>
                </c:pt>
              </c:numCache>
            </c:numRef>
          </c:val>
        </c:ser>
        <c:ser>
          <c:idx val="13"/>
          <c:order val="13"/>
          <c:tx>
            <c:strRef>
              <c:f>Sector_regional_v2!$E$15</c:f>
              <c:strCache>
                <c:ptCount val="1"/>
                <c:pt idx="0">
                  <c:v>toilet wastewater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Sector_regional_v2!$I$15</c:f>
              <c:numCache>
                <c:formatCode>#,##0</c:formatCode>
                <c:ptCount val="1"/>
                <c:pt idx="0">
                  <c:v>95836</c:v>
                </c:pt>
              </c:numCache>
            </c:numRef>
          </c:val>
        </c:ser>
        <c:ser>
          <c:idx val="14"/>
          <c:order val="14"/>
          <c:tx>
            <c:strRef>
              <c:f>Sector_regional_v2!$E$16</c:f>
              <c:strCache>
                <c:ptCount val="1"/>
                <c:pt idx="0">
                  <c:v>waste collection transport</c:v>
                </c:pt>
              </c:strCache>
            </c:strRef>
          </c:tx>
          <c:invertIfNegative val="0"/>
          <c:cat>
            <c:strRef>
              <c:f>Sector_regional_v2!$I$1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Sector_regional_v2!$I$16</c:f>
              <c:numCache>
                <c:formatCode>#,##0</c:formatCode>
                <c:ptCount val="1"/>
                <c:pt idx="0">
                  <c:v>57699.25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820032"/>
        <c:axId val="199821568"/>
      </c:barChart>
      <c:catAx>
        <c:axId val="1998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9821568"/>
        <c:crosses val="autoZero"/>
        <c:auto val="1"/>
        <c:lblAlgn val="ctr"/>
        <c:lblOffset val="100"/>
        <c:noMultiLvlLbl val="0"/>
      </c:catAx>
      <c:valAx>
        <c:axId val="199821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9982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48314566481239"/>
          <c:y val="3.9747375328083992E-2"/>
          <c:w val="0.30086497720208188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Source_activity_v2!$F$2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Source_activity_v2!$G$1:$L$1</c:f>
              <c:strCache>
                <c:ptCount val="6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5">
                  <c:v>Total</c:v>
                </c:pt>
              </c:strCache>
            </c:strRef>
          </c:cat>
          <c:val>
            <c:numRef>
              <c:f>Source_activity_v2!$G$2:$L$2</c:f>
              <c:numCache>
                <c:formatCode>#,##0</c:formatCode>
                <c:ptCount val="6"/>
                <c:pt idx="0">
                  <c:v>10221</c:v>
                </c:pt>
                <c:pt idx="1">
                  <c:v>5245</c:v>
                </c:pt>
                <c:pt idx="2">
                  <c:v>23760</c:v>
                </c:pt>
                <c:pt idx="3">
                  <c:v>28782</c:v>
                </c:pt>
                <c:pt idx="4">
                  <c:v>68008</c:v>
                </c:pt>
                <c:pt idx="5">
                  <c:v>68008</c:v>
                </c:pt>
              </c:numCache>
            </c:numRef>
          </c:val>
        </c:ser>
        <c:ser>
          <c:idx val="1"/>
          <c:order val="1"/>
          <c:tx>
            <c:strRef>
              <c:f>Source_activity_v2!$F$3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Source_activity_v2!$G$1:$L$1</c:f>
              <c:strCache>
                <c:ptCount val="6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5">
                  <c:v>Total</c:v>
                </c:pt>
              </c:strCache>
            </c:strRef>
          </c:cat>
          <c:val>
            <c:numRef>
              <c:f>Source_activity_v2!$G$3:$L$3</c:f>
              <c:numCache>
                <c:formatCode>#,##0</c:formatCode>
                <c:ptCount val="6"/>
                <c:pt idx="0">
                  <c:v>7344</c:v>
                </c:pt>
                <c:pt idx="1">
                  <c:v>807</c:v>
                </c:pt>
                <c:pt idx="2">
                  <c:v>1451</c:v>
                </c:pt>
                <c:pt idx="3">
                  <c:v>24429</c:v>
                </c:pt>
                <c:pt idx="4">
                  <c:v>34031</c:v>
                </c:pt>
                <c:pt idx="5">
                  <c:v>34031</c:v>
                </c:pt>
              </c:numCache>
            </c:numRef>
          </c:val>
        </c:ser>
        <c:ser>
          <c:idx val="2"/>
          <c:order val="2"/>
          <c:tx>
            <c:strRef>
              <c:f>Source_activity_v2!$F$4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Source_activity_v2!$G$1:$L$1</c:f>
              <c:strCache>
                <c:ptCount val="6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5">
                  <c:v>Total</c:v>
                </c:pt>
              </c:strCache>
            </c:strRef>
          </c:cat>
          <c:val>
            <c:numRef>
              <c:f>Source_activity_v2!$G$4:$L$4</c:f>
              <c:numCache>
                <c:formatCode>#,##0</c:formatCode>
                <c:ptCount val="6"/>
                <c:pt idx="0">
                  <c:v>3625</c:v>
                </c:pt>
                <c:pt idx="1">
                  <c:v>335</c:v>
                </c:pt>
                <c:pt idx="2">
                  <c:v>776</c:v>
                </c:pt>
                <c:pt idx="3">
                  <c:v>35036</c:v>
                </c:pt>
                <c:pt idx="4">
                  <c:v>39772</c:v>
                </c:pt>
                <c:pt idx="5">
                  <c:v>39772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860608"/>
        <c:axId val="199862144"/>
      </c:barChart>
      <c:catAx>
        <c:axId val="19986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862144"/>
        <c:crosses val="autoZero"/>
        <c:auto val="1"/>
        <c:lblAlgn val="ctr"/>
        <c:lblOffset val="100"/>
        <c:noMultiLvlLbl val="0"/>
      </c:catAx>
      <c:valAx>
        <c:axId val="199862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86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Source_activity_v2!$N$2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Source_activity_v2!$O$1:$R$1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Source_activity_v2!$O$2:$R$2</c:f>
              <c:numCache>
                <c:formatCode>0%</c:formatCode>
                <c:ptCount val="4"/>
                <c:pt idx="0">
                  <c:v>0.48235016517225104</c:v>
                </c:pt>
                <c:pt idx="1">
                  <c:v>0.82119931110067323</c:v>
                </c:pt>
                <c:pt idx="2">
                  <c:v>0.91430330549890326</c:v>
                </c:pt>
                <c:pt idx="3">
                  <c:v>0.32615273040443299</c:v>
                </c:pt>
              </c:numCache>
            </c:numRef>
          </c:val>
        </c:ser>
        <c:ser>
          <c:idx val="1"/>
          <c:order val="1"/>
          <c:tx>
            <c:strRef>
              <c:f>Source_activity_v2!$N$3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Source_activity_v2!$O$1:$R$1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Source_activity_v2!$O$3:$R$3</c:f>
              <c:numCache>
                <c:formatCode>0%</c:formatCode>
                <c:ptCount val="4"/>
                <c:pt idx="0">
                  <c:v>0.34657857479943371</c:v>
                </c:pt>
                <c:pt idx="1">
                  <c:v>0.12635039924847347</c:v>
                </c:pt>
                <c:pt idx="2">
                  <c:v>5.5835610112748679E-2</c:v>
                </c:pt>
                <c:pt idx="3">
                  <c:v>0.27682527451358119</c:v>
                </c:pt>
              </c:numCache>
            </c:numRef>
          </c:val>
        </c:ser>
        <c:ser>
          <c:idx val="2"/>
          <c:order val="2"/>
          <c:tx>
            <c:strRef>
              <c:f>Source_activity_v2!$N$4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Source_activity_v2!$O$1:$R$1</c:f>
              <c:strCache>
                <c:ptCount val="4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</c:strCache>
            </c:strRef>
          </c:cat>
          <c:val>
            <c:numRef>
              <c:f>Source_activity_v2!$O$4:$R$4</c:f>
              <c:numCache>
                <c:formatCode>0%</c:formatCode>
                <c:ptCount val="4"/>
                <c:pt idx="0">
                  <c:v>0.17107126002831524</c:v>
                </c:pt>
                <c:pt idx="1">
                  <c:v>5.2450289650853299E-2</c:v>
                </c:pt>
                <c:pt idx="2">
                  <c:v>2.986108438834802E-2</c:v>
                </c:pt>
                <c:pt idx="3">
                  <c:v>0.39702199508198577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888256"/>
        <c:axId val="199894144"/>
      </c:barChart>
      <c:catAx>
        <c:axId val="19988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894144"/>
        <c:crosses val="autoZero"/>
        <c:auto val="1"/>
        <c:lblAlgn val="ctr"/>
        <c:lblOffset val="100"/>
        <c:noMultiLvlLbl val="0"/>
      </c:catAx>
      <c:valAx>
        <c:axId val="19989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988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Source_activity_v2!$N$2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Source_activity_v2!$O$1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Source_activity_v2!$O$2</c:f>
              <c:numCache>
                <c:formatCode>0%</c:formatCode>
                <c:ptCount val="1"/>
                <c:pt idx="0">
                  <c:v>0.48235016517225104</c:v>
                </c:pt>
              </c:numCache>
            </c:numRef>
          </c:val>
        </c:ser>
        <c:ser>
          <c:idx val="1"/>
          <c:order val="1"/>
          <c:tx>
            <c:strRef>
              <c:f>Source_activity_v2!$N$3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Source_activity_v2!$O$1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Source_activity_v2!$O$3</c:f>
              <c:numCache>
                <c:formatCode>0%</c:formatCode>
                <c:ptCount val="1"/>
                <c:pt idx="0">
                  <c:v>0.34657857479943371</c:v>
                </c:pt>
              </c:numCache>
            </c:numRef>
          </c:val>
        </c:ser>
        <c:ser>
          <c:idx val="2"/>
          <c:order val="2"/>
          <c:tx>
            <c:strRef>
              <c:f>Source_activity_v2!$N$4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Source_activity_v2!$O$1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Source_activity_v2!$O$4</c:f>
              <c:numCache>
                <c:formatCode>0%</c:formatCode>
                <c:ptCount val="1"/>
                <c:pt idx="0">
                  <c:v>0.17107126002831524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19872"/>
        <c:axId val="199925760"/>
      </c:barChart>
      <c:catAx>
        <c:axId val="19991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9925760"/>
        <c:crosses val="autoZero"/>
        <c:auto val="1"/>
        <c:lblAlgn val="ctr"/>
        <c:lblOffset val="100"/>
        <c:noMultiLvlLbl val="0"/>
      </c:catAx>
      <c:valAx>
        <c:axId val="199925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9991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Source_activity_v2!$N$2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Source_activity_v2!$R$1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Source_activity_v2!$R$2</c:f>
              <c:numCache>
                <c:formatCode>0%</c:formatCode>
                <c:ptCount val="1"/>
                <c:pt idx="0">
                  <c:v>0.32615273040443299</c:v>
                </c:pt>
              </c:numCache>
            </c:numRef>
          </c:val>
        </c:ser>
        <c:ser>
          <c:idx val="1"/>
          <c:order val="1"/>
          <c:tx>
            <c:strRef>
              <c:f>Source_activity_v2!$N$3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Source_activity_v2!$R$1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Source_activity_v2!$R$3</c:f>
              <c:numCache>
                <c:formatCode>0%</c:formatCode>
                <c:ptCount val="1"/>
                <c:pt idx="0">
                  <c:v>0.27682527451358119</c:v>
                </c:pt>
              </c:numCache>
            </c:numRef>
          </c:val>
        </c:ser>
        <c:ser>
          <c:idx val="2"/>
          <c:order val="2"/>
          <c:tx>
            <c:strRef>
              <c:f>Source_activity_v2!$N$4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Source_activity_v2!$R$1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Source_activity_v2!$R$4</c:f>
              <c:numCache>
                <c:formatCode>0%</c:formatCode>
                <c:ptCount val="1"/>
                <c:pt idx="0">
                  <c:v>0.39702199508198577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47392"/>
        <c:axId val="199948928"/>
      </c:barChart>
      <c:catAx>
        <c:axId val="19994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9948928"/>
        <c:crosses val="autoZero"/>
        <c:auto val="1"/>
        <c:lblAlgn val="ctr"/>
        <c:lblOffset val="100"/>
        <c:noMultiLvlLbl val="0"/>
      </c:catAx>
      <c:valAx>
        <c:axId val="199948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9994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Source_activity_v2!$N$2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Source_activity_v2!$Q$1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Source_activity_v2!$Q$2</c:f>
              <c:numCache>
                <c:formatCode>0%</c:formatCode>
                <c:ptCount val="1"/>
                <c:pt idx="0">
                  <c:v>0.91430330549890326</c:v>
                </c:pt>
              </c:numCache>
            </c:numRef>
          </c:val>
        </c:ser>
        <c:ser>
          <c:idx val="1"/>
          <c:order val="1"/>
          <c:tx>
            <c:strRef>
              <c:f>Source_activity_v2!$N$3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Source_activity_v2!$Q$1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Source_activity_v2!$Q$3</c:f>
              <c:numCache>
                <c:formatCode>0%</c:formatCode>
                <c:ptCount val="1"/>
                <c:pt idx="0">
                  <c:v>5.5835610112748679E-2</c:v>
                </c:pt>
              </c:numCache>
            </c:numRef>
          </c:val>
        </c:ser>
        <c:ser>
          <c:idx val="2"/>
          <c:order val="2"/>
          <c:tx>
            <c:strRef>
              <c:f>Source_activity_v2!$N$4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Source_activity_v2!$Q$1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Source_activity_v2!$Q$4</c:f>
              <c:numCache>
                <c:formatCode>0%</c:formatCode>
                <c:ptCount val="1"/>
                <c:pt idx="0">
                  <c:v>2.986108438834802E-2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044544"/>
        <c:axId val="200046080"/>
      </c:barChart>
      <c:catAx>
        <c:axId val="2000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0046080"/>
        <c:crosses val="autoZero"/>
        <c:auto val="1"/>
        <c:lblAlgn val="ctr"/>
        <c:lblOffset val="100"/>
        <c:noMultiLvlLbl val="0"/>
      </c:catAx>
      <c:valAx>
        <c:axId val="20004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00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Source_activity_v2!$N$2</c:f>
              <c:strCache>
                <c:ptCount val="1"/>
                <c:pt idx="0">
                  <c:v>consumer</c:v>
                </c:pt>
              </c:strCache>
            </c:strRef>
          </c:tx>
          <c:invertIfNegative val="0"/>
          <c:cat>
            <c:strRef>
              <c:f>Source_activity_v2!$P$1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Source_activity_v2!$P$2</c:f>
              <c:numCache>
                <c:formatCode>0%</c:formatCode>
                <c:ptCount val="1"/>
                <c:pt idx="0">
                  <c:v>0.82119931110067323</c:v>
                </c:pt>
              </c:numCache>
            </c:numRef>
          </c:val>
        </c:ser>
        <c:ser>
          <c:idx val="0"/>
          <c:order val="1"/>
          <c:tx>
            <c:strRef>
              <c:f>Source_activity_v2!$N$3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Source_activity_v2!$P$1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Source_activity_v2!$P$3</c:f>
              <c:numCache>
                <c:formatCode>0%</c:formatCode>
                <c:ptCount val="1"/>
                <c:pt idx="0">
                  <c:v>0.12635039924847347</c:v>
                </c:pt>
              </c:numCache>
            </c:numRef>
          </c:val>
        </c:ser>
        <c:ser>
          <c:idx val="2"/>
          <c:order val="2"/>
          <c:tx>
            <c:strRef>
              <c:f>Source_activity_v2!$N$4</c:f>
              <c:strCache>
                <c:ptCount val="1"/>
                <c:pt idx="0">
                  <c:v>professional</c:v>
                </c:pt>
              </c:strCache>
            </c:strRef>
          </c:tx>
          <c:invertIfNegative val="0"/>
          <c:cat>
            <c:strRef>
              <c:f>Source_activity_v2!$P$1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Source_activity_v2!$P$4</c:f>
              <c:numCache>
                <c:formatCode>0%</c:formatCode>
                <c:ptCount val="1"/>
                <c:pt idx="0">
                  <c:v>5.2450289650853299E-2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080000"/>
        <c:axId val="200413568"/>
      </c:barChart>
      <c:catAx>
        <c:axId val="20008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0413568"/>
        <c:crosses val="autoZero"/>
        <c:auto val="1"/>
        <c:lblAlgn val="ctr"/>
        <c:lblOffset val="100"/>
        <c:noMultiLvlLbl val="0"/>
      </c:catAx>
      <c:valAx>
        <c:axId val="200413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008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Use_categories_v2!$H$2</c:f>
              <c:numCache>
                <c:formatCode>#,##0</c:formatCode>
                <c:ptCount val="1"/>
                <c:pt idx="0">
                  <c:v>3653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Use_categories_v2!$H$3</c:f>
              <c:numCache>
                <c:formatCode>#,##0</c:formatCode>
                <c:ptCount val="1"/>
                <c:pt idx="0">
                  <c:v>2676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Use_categories_v2!$H$4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Use_categories_v2!$H$5</c:f>
              <c:numCache>
                <c:formatCode>#,##0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55136"/>
        <c:axId val="200565120"/>
      </c:barChart>
      <c:catAx>
        <c:axId val="20055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565120"/>
        <c:crosses val="autoZero"/>
        <c:auto val="1"/>
        <c:lblAlgn val="ctr"/>
        <c:lblOffset val="100"/>
        <c:noMultiLvlLbl val="0"/>
      </c:catAx>
      <c:valAx>
        <c:axId val="200565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055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Use_categories_v2!$G$2:$K$2</c:f>
              <c:numCache>
                <c:formatCode>#,##0</c:formatCode>
                <c:ptCount val="5"/>
                <c:pt idx="0">
                  <c:v>13193</c:v>
                </c:pt>
                <c:pt idx="1">
                  <c:v>3653</c:v>
                </c:pt>
                <c:pt idx="2">
                  <c:v>8262</c:v>
                </c:pt>
                <c:pt idx="3">
                  <c:v>52050</c:v>
                </c:pt>
                <c:pt idx="4">
                  <c:v>77158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Use_categories_v2!$G$3:$K$3</c:f>
              <c:numCache>
                <c:formatCode>#,##0</c:formatCode>
                <c:ptCount val="5"/>
                <c:pt idx="0">
                  <c:v>7646</c:v>
                </c:pt>
                <c:pt idx="1">
                  <c:v>2676</c:v>
                </c:pt>
                <c:pt idx="2">
                  <c:v>17371</c:v>
                </c:pt>
                <c:pt idx="3">
                  <c:v>21636</c:v>
                </c:pt>
                <c:pt idx="4">
                  <c:v>49329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Use_categories_v2!$G$4:$K$4</c:f>
              <c:numCache>
                <c:formatCode>#,##0</c:formatCode>
                <c:ptCount val="5"/>
                <c:pt idx="0">
                  <c:v>105</c:v>
                </c:pt>
                <c:pt idx="1">
                  <c:v>0</c:v>
                </c:pt>
                <c:pt idx="2">
                  <c:v>4</c:v>
                </c:pt>
                <c:pt idx="3">
                  <c:v>12168</c:v>
                </c:pt>
                <c:pt idx="4">
                  <c:v>12277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Use_categories_v2!$G$5:$K$5</c:f>
              <c:numCache>
                <c:formatCode>#,##0</c:formatCode>
                <c:ptCount val="5"/>
                <c:pt idx="0">
                  <c:v>246</c:v>
                </c:pt>
                <c:pt idx="1">
                  <c:v>58</c:v>
                </c:pt>
                <c:pt idx="2">
                  <c:v>350</c:v>
                </c:pt>
                <c:pt idx="3">
                  <c:v>2393</c:v>
                </c:pt>
                <c:pt idx="4">
                  <c:v>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91616"/>
        <c:axId val="200593408"/>
      </c:barChart>
      <c:catAx>
        <c:axId val="20059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593408"/>
        <c:crosses val="autoZero"/>
        <c:auto val="1"/>
        <c:lblAlgn val="ctr"/>
        <c:lblOffset val="100"/>
        <c:noMultiLvlLbl val="0"/>
      </c:catAx>
      <c:valAx>
        <c:axId val="2005934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059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Industrial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Overall_Indust_msw_packaging!$A$51:$A$55</c:f>
              <c:strCache>
                <c:ptCount val="5"/>
                <c:pt idx="0">
                  <c:v>plastic</c:v>
                </c:pt>
                <c:pt idx="1">
                  <c:v>processed wood</c:v>
                </c:pt>
                <c:pt idx="2">
                  <c:v>paper/cardboard</c:v>
                </c:pt>
                <c:pt idx="3">
                  <c:v>cloth/textile</c:v>
                </c:pt>
                <c:pt idx="4">
                  <c:v>metal</c:v>
                </c:pt>
              </c:strCache>
            </c:strRef>
          </c:cat>
          <c:val>
            <c:numRef>
              <c:f>Overall_Indust_msw_packaging!$B$51:$B$55</c:f>
              <c:numCache>
                <c:formatCode>0%</c:formatCode>
                <c:ptCount val="5"/>
                <c:pt idx="0">
                  <c:v>0.84258347696676272</c:v>
                </c:pt>
                <c:pt idx="1">
                  <c:v>0.10076545740275418</c:v>
                </c:pt>
                <c:pt idx="2">
                  <c:v>3.9647247797436565E-2</c:v>
                </c:pt>
                <c:pt idx="3">
                  <c:v>1.1936977318787031E-2</c:v>
                </c:pt>
                <c:pt idx="4">
                  <c:v>5.066840514259585E-3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Use_categories_v2!$G$2</c:f>
              <c:numCache>
                <c:formatCode>#,##0</c:formatCode>
                <c:ptCount val="1"/>
                <c:pt idx="0">
                  <c:v>13193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Use_categories_v2!$G$3</c:f>
              <c:numCache>
                <c:formatCode>#,##0</c:formatCode>
                <c:ptCount val="1"/>
                <c:pt idx="0">
                  <c:v>7646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Use_categories_v2!$G$4</c:f>
              <c:numCache>
                <c:formatCode>#,##0</c:formatCode>
                <c:ptCount val="1"/>
                <c:pt idx="0">
                  <c:v>105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Use_categories_v2!$G$5</c:f>
              <c:numCache>
                <c:formatCode>#,##0</c:formatCode>
                <c:ptCount val="1"/>
                <c:pt idx="0">
                  <c:v>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680768"/>
        <c:axId val="201682304"/>
      </c:barChart>
      <c:catAx>
        <c:axId val="2016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682304"/>
        <c:crosses val="autoZero"/>
        <c:auto val="1"/>
        <c:lblAlgn val="ctr"/>
        <c:lblOffset val="100"/>
        <c:noMultiLvlLbl val="0"/>
      </c:catAx>
      <c:valAx>
        <c:axId val="2016823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168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Use_categories_v2!$J$2</c:f>
              <c:numCache>
                <c:formatCode>#,##0</c:formatCode>
                <c:ptCount val="1"/>
                <c:pt idx="0">
                  <c:v>52050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Use_categories_v2!$J$3</c:f>
              <c:numCache>
                <c:formatCode>#,##0</c:formatCode>
                <c:ptCount val="1"/>
                <c:pt idx="0">
                  <c:v>21636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Use_categories_v2!$J$4</c:f>
              <c:numCache>
                <c:formatCode>#,##0</c:formatCode>
                <c:ptCount val="1"/>
                <c:pt idx="0">
                  <c:v>12168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Use_categories_v2!$J$5</c:f>
              <c:numCache>
                <c:formatCode>#,##0</c:formatCode>
                <c:ptCount val="1"/>
                <c:pt idx="0">
                  <c:v>2393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17248"/>
        <c:axId val="201718784"/>
      </c:barChart>
      <c:catAx>
        <c:axId val="20171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18784"/>
        <c:crosses val="autoZero"/>
        <c:auto val="1"/>
        <c:lblAlgn val="ctr"/>
        <c:lblOffset val="100"/>
        <c:noMultiLvlLbl val="0"/>
      </c:catAx>
      <c:valAx>
        <c:axId val="201718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171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Use_categories_v2!$I$2</c:f>
              <c:numCache>
                <c:formatCode>#,##0</c:formatCode>
                <c:ptCount val="1"/>
                <c:pt idx="0">
                  <c:v>8262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Use_categories_v2!$I$3</c:f>
              <c:numCache>
                <c:formatCode>#,##0</c:formatCode>
                <c:ptCount val="1"/>
                <c:pt idx="0">
                  <c:v>17371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Use_categories_v2!$I$4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Use_categories_v2!$I$5</c:f>
              <c:numCache>
                <c:formatCode>#,##0</c:formatCode>
                <c:ptCount val="1"/>
                <c:pt idx="0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49632"/>
        <c:axId val="201751168"/>
      </c:barChart>
      <c:catAx>
        <c:axId val="20174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51168"/>
        <c:crosses val="autoZero"/>
        <c:auto val="1"/>
        <c:lblAlgn val="ctr"/>
        <c:lblOffset val="100"/>
        <c:noMultiLvlLbl val="0"/>
      </c:catAx>
      <c:valAx>
        <c:axId val="201751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174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Use_categories_v2!$F$2</c:f>
              <c:strCache>
                <c:ptCount val="1"/>
                <c:pt idx="0">
                  <c:v>use item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Use_categories_v2!$G$2:$K$2</c:f>
              <c:numCache>
                <c:formatCode>#,##0</c:formatCode>
                <c:ptCount val="5"/>
                <c:pt idx="0">
                  <c:v>13193</c:v>
                </c:pt>
                <c:pt idx="1">
                  <c:v>3653</c:v>
                </c:pt>
                <c:pt idx="2">
                  <c:v>8262</c:v>
                </c:pt>
                <c:pt idx="3">
                  <c:v>52050</c:v>
                </c:pt>
                <c:pt idx="4">
                  <c:v>77158</c:v>
                </c:pt>
              </c:numCache>
            </c:numRef>
          </c:val>
        </c:ser>
        <c:ser>
          <c:idx val="1"/>
          <c:order val="1"/>
          <c:tx>
            <c:strRef>
              <c:f>Use_categories_v2!$F$3</c:f>
              <c:strCache>
                <c:ptCount val="1"/>
                <c:pt idx="0">
                  <c:v>packaging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Use_categories_v2!$G$3:$K$3</c:f>
              <c:numCache>
                <c:formatCode>#,##0</c:formatCode>
                <c:ptCount val="5"/>
                <c:pt idx="0">
                  <c:v>7646</c:v>
                </c:pt>
                <c:pt idx="1">
                  <c:v>2676</c:v>
                </c:pt>
                <c:pt idx="2">
                  <c:v>17371</c:v>
                </c:pt>
                <c:pt idx="3">
                  <c:v>21636</c:v>
                </c:pt>
                <c:pt idx="4">
                  <c:v>49329</c:v>
                </c:pt>
              </c:numCache>
            </c:numRef>
          </c:val>
        </c:ser>
        <c:ser>
          <c:idx val="2"/>
          <c:order val="2"/>
          <c:tx>
            <c:strRef>
              <c:f>Use_categories_v2!$F$4</c:f>
              <c:strCache>
                <c:ptCount val="1"/>
                <c:pt idx="0">
                  <c:v>raw material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Use_categories_v2!$G$4:$K$4</c:f>
              <c:numCache>
                <c:formatCode>#,##0</c:formatCode>
                <c:ptCount val="5"/>
                <c:pt idx="0">
                  <c:v>105</c:v>
                </c:pt>
                <c:pt idx="1">
                  <c:v>0</c:v>
                </c:pt>
                <c:pt idx="2">
                  <c:v>4</c:v>
                </c:pt>
                <c:pt idx="3">
                  <c:v>12168</c:v>
                </c:pt>
                <c:pt idx="4">
                  <c:v>12277</c:v>
                </c:pt>
              </c:numCache>
            </c:numRef>
          </c:val>
        </c:ser>
        <c:ser>
          <c:idx val="3"/>
          <c:order val="3"/>
          <c:tx>
            <c:strRef>
              <c:f>Use_categories_v2!$F$5</c:f>
              <c:strCache>
                <c:ptCount val="1"/>
                <c:pt idx="0">
                  <c:v>recreational item</c:v>
                </c:pt>
              </c:strCache>
            </c:strRef>
          </c:tx>
          <c:invertIfNegative val="0"/>
          <c:cat>
            <c:strRef>
              <c:f>Use_categories_v2!$G$1:$K$1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Use_categories_v2!$G$5:$K$5</c:f>
              <c:numCache>
                <c:formatCode>#,##0</c:formatCode>
                <c:ptCount val="5"/>
                <c:pt idx="0">
                  <c:v>246</c:v>
                </c:pt>
                <c:pt idx="1">
                  <c:v>58</c:v>
                </c:pt>
                <c:pt idx="2">
                  <c:v>350</c:v>
                </c:pt>
                <c:pt idx="3">
                  <c:v>2393</c:v>
                </c:pt>
                <c:pt idx="4">
                  <c:v>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859840"/>
        <c:axId val="201861376"/>
      </c:barChart>
      <c:catAx>
        <c:axId val="20185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861376"/>
        <c:crosses val="autoZero"/>
        <c:auto val="1"/>
        <c:lblAlgn val="ctr"/>
        <c:lblOffset val="100"/>
        <c:noMultiLvlLbl val="0"/>
      </c:catAx>
      <c:valAx>
        <c:axId val="2018613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0185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Use_durability_v2!$G$2:$K$2</c:f>
              <c:numCache>
                <c:formatCode>#,##0</c:formatCode>
                <c:ptCount val="5"/>
                <c:pt idx="0">
                  <c:v>10337</c:v>
                </c:pt>
                <c:pt idx="1">
                  <c:v>1254</c:v>
                </c:pt>
                <c:pt idx="2">
                  <c:v>2196</c:v>
                </c:pt>
                <c:pt idx="3">
                  <c:v>45014</c:v>
                </c:pt>
                <c:pt idx="4">
                  <c:v>58801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Use_durability_v2!$G$3:$K$3</c:f>
              <c:numCache>
                <c:formatCode>#,##0</c:formatCode>
                <c:ptCount val="5"/>
                <c:pt idx="0">
                  <c:v>10341</c:v>
                </c:pt>
                <c:pt idx="1">
                  <c:v>5079</c:v>
                </c:pt>
                <c:pt idx="2">
                  <c:v>23252</c:v>
                </c:pt>
                <c:pt idx="3">
                  <c:v>41664</c:v>
                </c:pt>
                <c:pt idx="4">
                  <c:v>80336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Use_durability_v2!$G$4:$K$4</c:f>
              <c:numCache>
                <c:formatCode>#,##0</c:formatCode>
                <c:ptCount val="5"/>
                <c:pt idx="0">
                  <c:v>512</c:v>
                </c:pt>
                <c:pt idx="1">
                  <c:v>54</c:v>
                </c:pt>
                <c:pt idx="2">
                  <c:v>539</c:v>
                </c:pt>
                <c:pt idx="3">
                  <c:v>1569</c:v>
                </c:pt>
                <c:pt idx="4">
                  <c:v>2674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12320"/>
        <c:axId val="201913856"/>
      </c:barChart>
      <c:catAx>
        <c:axId val="20191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13856"/>
        <c:crosses val="autoZero"/>
        <c:auto val="1"/>
        <c:lblAlgn val="ctr"/>
        <c:lblOffset val="100"/>
        <c:noMultiLvlLbl val="0"/>
      </c:catAx>
      <c:valAx>
        <c:axId val="20191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912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Use_durability_v2!$G$2:$K$2</c:f>
              <c:numCache>
                <c:formatCode>#,##0</c:formatCode>
                <c:ptCount val="5"/>
                <c:pt idx="0">
                  <c:v>10337</c:v>
                </c:pt>
                <c:pt idx="1">
                  <c:v>1254</c:v>
                </c:pt>
                <c:pt idx="2">
                  <c:v>2196</c:v>
                </c:pt>
                <c:pt idx="3">
                  <c:v>45014</c:v>
                </c:pt>
                <c:pt idx="4">
                  <c:v>58801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Use_durability_v2!$G$3:$K$3</c:f>
              <c:numCache>
                <c:formatCode>#,##0</c:formatCode>
                <c:ptCount val="5"/>
                <c:pt idx="0">
                  <c:v>10341</c:v>
                </c:pt>
                <c:pt idx="1">
                  <c:v>5079</c:v>
                </c:pt>
                <c:pt idx="2">
                  <c:v>23252</c:v>
                </c:pt>
                <c:pt idx="3">
                  <c:v>41664</c:v>
                </c:pt>
                <c:pt idx="4">
                  <c:v>80336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Use_durability_v2!$G$1:$K$1</c:f>
              <c:strCache>
                <c:ptCount val="5"/>
                <c:pt idx="0">
                  <c:v>Baltic Sea</c:v>
                </c:pt>
                <c:pt idx="1">
                  <c:v>Black Sea</c:v>
                </c:pt>
                <c:pt idx="2">
                  <c:v>Mediterranean Sea</c:v>
                </c:pt>
                <c:pt idx="3">
                  <c:v>North Sea</c:v>
                </c:pt>
                <c:pt idx="4">
                  <c:v>Total</c:v>
                </c:pt>
              </c:strCache>
            </c:strRef>
          </c:cat>
          <c:val>
            <c:numRef>
              <c:f>Use_durability_v2!$G$4:$K$4</c:f>
              <c:numCache>
                <c:formatCode>#,##0</c:formatCode>
                <c:ptCount val="5"/>
                <c:pt idx="0">
                  <c:v>512</c:v>
                </c:pt>
                <c:pt idx="1">
                  <c:v>54</c:v>
                </c:pt>
                <c:pt idx="2">
                  <c:v>539</c:v>
                </c:pt>
                <c:pt idx="3">
                  <c:v>1569</c:v>
                </c:pt>
                <c:pt idx="4">
                  <c:v>2674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47776"/>
        <c:axId val="201953664"/>
      </c:barChart>
      <c:catAx>
        <c:axId val="20194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53664"/>
        <c:crosses val="autoZero"/>
        <c:auto val="1"/>
        <c:lblAlgn val="ctr"/>
        <c:lblOffset val="100"/>
        <c:noMultiLvlLbl val="0"/>
      </c:catAx>
      <c:valAx>
        <c:axId val="20195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194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Use_durability_v2!$G$2</c:f>
              <c:numCache>
                <c:formatCode>#,##0</c:formatCode>
                <c:ptCount val="1"/>
                <c:pt idx="0">
                  <c:v>10337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Use_durability_v2!$G$3</c:f>
              <c:numCache>
                <c:formatCode>#,##0</c:formatCode>
                <c:ptCount val="1"/>
                <c:pt idx="0">
                  <c:v>10341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Use_durability_v2!$G$1</c:f>
              <c:strCache>
                <c:ptCount val="1"/>
                <c:pt idx="0">
                  <c:v>Baltic Sea</c:v>
                </c:pt>
              </c:strCache>
            </c:strRef>
          </c:cat>
          <c:val>
            <c:numRef>
              <c:f>Use_durability_v2!$G$4</c:f>
              <c:numCache>
                <c:formatCode>#,##0</c:formatCode>
                <c:ptCount val="1"/>
                <c:pt idx="0">
                  <c:v>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87584"/>
        <c:axId val="201989120"/>
      </c:barChart>
      <c:catAx>
        <c:axId val="20198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89120"/>
        <c:crosses val="autoZero"/>
        <c:auto val="1"/>
        <c:lblAlgn val="ctr"/>
        <c:lblOffset val="100"/>
        <c:noMultiLvlLbl val="0"/>
      </c:catAx>
      <c:valAx>
        <c:axId val="201989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20198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Use_durability_v2!$J$2</c:f>
              <c:numCache>
                <c:formatCode>#,##0</c:formatCode>
                <c:ptCount val="1"/>
                <c:pt idx="0">
                  <c:v>45014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Use_durability_v2!$J$3</c:f>
              <c:numCache>
                <c:formatCode>#,##0</c:formatCode>
                <c:ptCount val="1"/>
                <c:pt idx="0">
                  <c:v>41664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Use_durability_v2!$J$1</c:f>
              <c:strCache>
                <c:ptCount val="1"/>
                <c:pt idx="0">
                  <c:v>North Sea</c:v>
                </c:pt>
              </c:strCache>
            </c:strRef>
          </c:cat>
          <c:val>
            <c:numRef>
              <c:f>Use_durability_v2!$J$4</c:f>
              <c:numCache>
                <c:formatCode>#,##0</c:formatCode>
                <c:ptCount val="1"/>
                <c:pt idx="0">
                  <c:v>1569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19200"/>
        <c:axId val="202020736"/>
      </c:barChart>
      <c:catAx>
        <c:axId val="20201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2020736"/>
        <c:crosses val="autoZero"/>
        <c:auto val="1"/>
        <c:lblAlgn val="ctr"/>
        <c:lblOffset val="100"/>
        <c:noMultiLvlLbl val="0"/>
      </c:catAx>
      <c:valAx>
        <c:axId val="202020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20201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Use_durability_v2!$H$2</c:f>
              <c:numCache>
                <c:formatCode>#,##0</c:formatCode>
                <c:ptCount val="1"/>
                <c:pt idx="0">
                  <c:v>1254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Use_durability_v2!$H$3</c:f>
              <c:numCache>
                <c:formatCode>#,##0</c:formatCode>
                <c:ptCount val="1"/>
                <c:pt idx="0">
                  <c:v>5079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Use_durability_v2!$H$1</c:f>
              <c:strCache>
                <c:ptCount val="1"/>
                <c:pt idx="0">
                  <c:v>Black Sea</c:v>
                </c:pt>
              </c:strCache>
            </c:strRef>
          </c:cat>
          <c:val>
            <c:numRef>
              <c:f>Use_durability_v2!$H$4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46464"/>
        <c:axId val="223429376"/>
      </c:barChart>
      <c:catAx>
        <c:axId val="20204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29376"/>
        <c:crosses val="autoZero"/>
        <c:auto val="1"/>
        <c:lblAlgn val="ctr"/>
        <c:lblOffset val="100"/>
        <c:noMultiLvlLbl val="0"/>
      </c:catAx>
      <c:valAx>
        <c:axId val="223429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204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Use_durability_v2!$F$2</c:f>
              <c:strCache>
                <c:ptCount val="1"/>
                <c:pt idx="0">
                  <c:v>long lasting</c:v>
                </c:pt>
              </c:strCache>
            </c:strRef>
          </c:tx>
          <c:invertIfNegative val="0"/>
          <c:cat>
            <c:strRef>
              <c:f>Use_durability_v2!$I$1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Use_durability_v2!$I$2</c:f>
              <c:numCache>
                <c:formatCode>#,##0</c:formatCode>
                <c:ptCount val="1"/>
                <c:pt idx="0">
                  <c:v>2196</c:v>
                </c:pt>
              </c:numCache>
            </c:numRef>
          </c:val>
        </c:ser>
        <c:ser>
          <c:idx val="1"/>
          <c:order val="1"/>
          <c:tx>
            <c:strRef>
              <c:f>Use_durability_v2!$F$3</c:f>
              <c:strCache>
                <c:ptCount val="1"/>
                <c:pt idx="0">
                  <c:v>short life single use</c:v>
                </c:pt>
              </c:strCache>
            </c:strRef>
          </c:tx>
          <c:invertIfNegative val="0"/>
          <c:cat>
            <c:strRef>
              <c:f>Use_durability_v2!$I$1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Use_durability_v2!$I$3</c:f>
              <c:numCache>
                <c:formatCode>#,##0</c:formatCode>
                <c:ptCount val="1"/>
                <c:pt idx="0">
                  <c:v>23252</c:v>
                </c:pt>
              </c:numCache>
            </c:numRef>
          </c:val>
        </c:ser>
        <c:ser>
          <c:idx val="2"/>
          <c:order val="2"/>
          <c:tx>
            <c:strRef>
              <c:f>Use_durability_v2!$F$4</c:f>
              <c:strCache>
                <c:ptCount val="1"/>
                <c:pt idx="0">
                  <c:v>multiple dose use</c:v>
                </c:pt>
              </c:strCache>
            </c:strRef>
          </c:tx>
          <c:invertIfNegative val="0"/>
          <c:cat>
            <c:strRef>
              <c:f>Use_durability_v2!$I$1</c:f>
              <c:strCache>
                <c:ptCount val="1"/>
                <c:pt idx="0">
                  <c:v>Mediterranean Sea</c:v>
                </c:pt>
              </c:strCache>
            </c:strRef>
          </c:cat>
          <c:val>
            <c:numRef>
              <c:f>Use_durability_v2!$I$4</c:f>
              <c:numCache>
                <c:formatCode>#,##0</c:formatCode>
                <c:ptCount val="1"/>
                <c:pt idx="0">
                  <c:v>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446912"/>
        <c:axId val="223448448"/>
      </c:barChart>
      <c:catAx>
        <c:axId val="22344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48448"/>
        <c:crosses val="autoZero"/>
        <c:auto val="1"/>
        <c:lblAlgn val="ctr"/>
        <c:lblOffset val="100"/>
        <c:noMultiLvlLbl val="0"/>
      </c:catAx>
      <c:valAx>
        <c:axId val="223448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44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MSW_material!#REF!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MSW_material!#REF!</c:f>
            </c:multiLvlStrRef>
          </c:cat>
          <c:val>
            <c:numRef>
              <c:f>MSW_material!#REF!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Overall_MSW_material!$A$28:$A$32</c:f>
              <c:strCache>
                <c:ptCount val="5"/>
                <c:pt idx="0">
                  <c:v>plastic</c:v>
                </c:pt>
                <c:pt idx="1">
                  <c:v>paper/cardboard</c:v>
                </c:pt>
                <c:pt idx="2">
                  <c:v>other</c:v>
                </c:pt>
                <c:pt idx="3">
                  <c:v>glass</c:v>
                </c:pt>
                <c:pt idx="4">
                  <c:v>metal</c:v>
                </c:pt>
              </c:strCache>
            </c:strRef>
          </c:cat>
          <c:val>
            <c:numRef>
              <c:f>Overall_MSW_material!$B$28:$B$32</c:f>
              <c:numCache>
                <c:formatCode>0%</c:formatCode>
                <c:ptCount val="5"/>
                <c:pt idx="0">
                  <c:v>0.61389940621234673</c:v>
                </c:pt>
                <c:pt idx="1">
                  <c:v>0.20952928168978996</c:v>
                </c:pt>
                <c:pt idx="2">
                  <c:v>0.11778002753373741</c:v>
                </c:pt>
                <c:pt idx="3">
                  <c:v>2.9687382616908852E-2</c:v>
                </c:pt>
                <c:pt idx="4">
                  <c:v>2.9103901947216865E-2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802887139107606"/>
          <c:y val="8.7003135024788583E-2"/>
          <c:w val="0.27530446194225722"/>
          <c:h val="0.751919291338582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828675</xdr:colOff>
      <xdr:row>8</xdr:row>
      <xdr:rowOff>152400</xdr:rowOff>
    </xdr:from>
    <xdr:to>
      <xdr:col>40</xdr:col>
      <xdr:colOff>542925</xdr:colOff>
      <xdr:row>23</xdr:row>
      <xdr:rowOff>128587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23</xdr:row>
      <xdr:rowOff>152399</xdr:rowOff>
    </xdr:from>
    <xdr:to>
      <xdr:col>24</xdr:col>
      <xdr:colOff>371475</xdr:colOff>
      <xdr:row>36</xdr:row>
      <xdr:rowOff>71436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828675</xdr:colOff>
      <xdr:row>24</xdr:row>
      <xdr:rowOff>85725</xdr:rowOff>
    </xdr:from>
    <xdr:to>
      <xdr:col>29</xdr:col>
      <xdr:colOff>381000</xdr:colOff>
      <xdr:row>37</xdr:row>
      <xdr:rowOff>66675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228600</xdr:colOff>
      <xdr:row>9</xdr:row>
      <xdr:rowOff>47625</xdr:rowOff>
    </xdr:from>
    <xdr:to>
      <xdr:col>24</xdr:col>
      <xdr:colOff>666750</xdr:colOff>
      <xdr:row>22</xdr:row>
      <xdr:rowOff>152400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7</xdr:row>
      <xdr:rowOff>0</xdr:rowOff>
    </xdr:from>
    <xdr:to>
      <xdr:col>9</xdr:col>
      <xdr:colOff>600075</xdr:colOff>
      <xdr:row>20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7</xdr:row>
      <xdr:rowOff>9524</xdr:rowOff>
    </xdr:from>
    <xdr:to>
      <xdr:col>17</xdr:col>
      <xdr:colOff>123824</xdr:colOff>
      <xdr:row>19</xdr:row>
      <xdr:rowOff>152399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85725</xdr:colOff>
      <xdr:row>21</xdr:row>
      <xdr:rowOff>47624</xdr:rowOff>
    </xdr:from>
    <xdr:to>
      <xdr:col>10</xdr:col>
      <xdr:colOff>0</xdr:colOff>
      <xdr:row>37</xdr:row>
      <xdr:rowOff>152399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9524</xdr:colOff>
      <xdr:row>21</xdr:row>
      <xdr:rowOff>28575</xdr:rowOff>
    </xdr:from>
    <xdr:to>
      <xdr:col>17</xdr:col>
      <xdr:colOff>47624</xdr:colOff>
      <xdr:row>38</xdr:row>
      <xdr:rowOff>19050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39</xdr:row>
      <xdr:rowOff>95250</xdr:rowOff>
    </xdr:from>
    <xdr:to>
      <xdr:col>10</xdr:col>
      <xdr:colOff>190500</xdr:colOff>
      <xdr:row>55</xdr:row>
      <xdr:rowOff>76200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66674</xdr:colOff>
      <xdr:row>39</xdr:row>
      <xdr:rowOff>104775</xdr:rowOff>
    </xdr:from>
    <xdr:to>
      <xdr:col>17</xdr:col>
      <xdr:colOff>47624</xdr:colOff>
      <xdr:row>55</xdr:row>
      <xdr:rowOff>76200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5</xdr:row>
      <xdr:rowOff>19050</xdr:rowOff>
    </xdr:from>
    <xdr:to>
      <xdr:col>10</xdr:col>
      <xdr:colOff>571500</xdr:colOff>
      <xdr:row>20</xdr:row>
      <xdr:rowOff>19050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514350</xdr:colOff>
      <xdr:row>5</xdr:row>
      <xdr:rowOff>0</xdr:rowOff>
    </xdr:from>
    <xdr:to>
      <xdr:col>19</xdr:col>
      <xdr:colOff>180975</xdr:colOff>
      <xdr:row>20</xdr:row>
      <xdr:rowOff>19050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238125</xdr:colOff>
      <xdr:row>20</xdr:row>
      <xdr:rowOff>95250</xdr:rowOff>
    </xdr:from>
    <xdr:to>
      <xdr:col>10</xdr:col>
      <xdr:colOff>542925</xdr:colOff>
      <xdr:row>37</xdr:row>
      <xdr:rowOff>85725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495300</xdr:colOff>
      <xdr:row>20</xdr:row>
      <xdr:rowOff>152400</xdr:rowOff>
    </xdr:from>
    <xdr:to>
      <xdr:col>19</xdr:col>
      <xdr:colOff>190500</xdr:colOff>
      <xdr:row>37</xdr:row>
      <xdr:rowOff>142875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219075</xdr:colOff>
      <xdr:row>38</xdr:row>
      <xdr:rowOff>28575</xdr:rowOff>
    </xdr:from>
    <xdr:to>
      <xdr:col>10</xdr:col>
      <xdr:colOff>523875</xdr:colOff>
      <xdr:row>55</xdr:row>
      <xdr:rowOff>19050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495300</xdr:colOff>
      <xdr:row>38</xdr:row>
      <xdr:rowOff>47625</xdr:rowOff>
    </xdr:from>
    <xdr:to>
      <xdr:col>19</xdr:col>
      <xdr:colOff>190500</xdr:colOff>
      <xdr:row>55</xdr:row>
      <xdr:rowOff>38100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114300</xdr:rowOff>
    </xdr:from>
    <xdr:to>
      <xdr:col>10</xdr:col>
      <xdr:colOff>28575</xdr:colOff>
      <xdr:row>37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18</xdr:row>
      <xdr:rowOff>161924</xdr:rowOff>
    </xdr:from>
    <xdr:to>
      <xdr:col>17</xdr:col>
      <xdr:colOff>0</xdr:colOff>
      <xdr:row>37</xdr:row>
      <xdr:rowOff>123824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</xdr:colOff>
      <xdr:row>38</xdr:row>
      <xdr:rowOff>76199</xdr:rowOff>
    </xdr:from>
    <xdr:to>
      <xdr:col>10</xdr:col>
      <xdr:colOff>19050</xdr:colOff>
      <xdr:row>55</xdr:row>
      <xdr:rowOff>76199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38</xdr:row>
      <xdr:rowOff>85725</xdr:rowOff>
    </xdr:from>
    <xdr:to>
      <xdr:col>17</xdr:col>
      <xdr:colOff>19050</xdr:colOff>
      <xdr:row>55</xdr:row>
      <xdr:rowOff>57150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66675</xdr:colOff>
      <xdr:row>56</xdr:row>
      <xdr:rowOff>47625</xdr:rowOff>
    </xdr:from>
    <xdr:to>
      <xdr:col>10</xdr:col>
      <xdr:colOff>38100</xdr:colOff>
      <xdr:row>74</xdr:row>
      <xdr:rowOff>76200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56</xdr:row>
      <xdr:rowOff>66675</xdr:rowOff>
    </xdr:from>
    <xdr:to>
      <xdr:col>17</xdr:col>
      <xdr:colOff>38100</xdr:colOff>
      <xdr:row>74</xdr:row>
      <xdr:rowOff>104775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123825</xdr:rowOff>
    </xdr:from>
    <xdr:to>
      <xdr:col>12</xdr:col>
      <xdr:colOff>95250</xdr:colOff>
      <xdr:row>17</xdr:row>
      <xdr:rowOff>142875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276225</xdr:colOff>
      <xdr:row>6</xdr:row>
      <xdr:rowOff>152400</xdr:rowOff>
    </xdr:from>
    <xdr:to>
      <xdr:col>20</xdr:col>
      <xdr:colOff>495300</xdr:colOff>
      <xdr:row>17</xdr:row>
      <xdr:rowOff>114300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438150</xdr:colOff>
      <xdr:row>18</xdr:row>
      <xdr:rowOff>76200</xdr:rowOff>
    </xdr:from>
    <xdr:to>
      <xdr:col>12</xdr:col>
      <xdr:colOff>114300</xdr:colOff>
      <xdr:row>32</xdr:row>
      <xdr:rowOff>76200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285750</xdr:colOff>
      <xdr:row>18</xdr:row>
      <xdr:rowOff>66675</xdr:rowOff>
    </xdr:from>
    <xdr:to>
      <xdr:col>20</xdr:col>
      <xdr:colOff>514350</xdr:colOff>
      <xdr:row>33</xdr:row>
      <xdr:rowOff>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428625</xdr:colOff>
      <xdr:row>33</xdr:row>
      <xdr:rowOff>9525</xdr:rowOff>
    </xdr:from>
    <xdr:to>
      <xdr:col>12</xdr:col>
      <xdr:colOff>104775</xdr:colOff>
      <xdr:row>50</xdr:row>
      <xdr:rowOff>9525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266700</xdr:colOff>
      <xdr:row>33</xdr:row>
      <xdr:rowOff>95250</xdr:rowOff>
    </xdr:from>
    <xdr:to>
      <xdr:col>20</xdr:col>
      <xdr:colOff>571500</xdr:colOff>
      <xdr:row>50</xdr:row>
      <xdr:rowOff>95250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</xdr:row>
      <xdr:rowOff>85725</xdr:rowOff>
    </xdr:from>
    <xdr:to>
      <xdr:col>12</xdr:col>
      <xdr:colOff>276225</xdr:colOff>
      <xdr:row>22</xdr:row>
      <xdr:rowOff>142875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8</xdr:row>
      <xdr:rowOff>85725</xdr:rowOff>
    </xdr:from>
    <xdr:to>
      <xdr:col>19</xdr:col>
      <xdr:colOff>323850</xdr:colOff>
      <xdr:row>22</xdr:row>
      <xdr:rowOff>133350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23</xdr:row>
      <xdr:rowOff>19050</xdr:rowOff>
    </xdr:from>
    <xdr:to>
      <xdr:col>19</xdr:col>
      <xdr:colOff>304800</xdr:colOff>
      <xdr:row>41</xdr:row>
      <xdr:rowOff>133350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42</xdr:row>
      <xdr:rowOff>38100</xdr:rowOff>
    </xdr:from>
    <xdr:to>
      <xdr:col>19</xdr:col>
      <xdr:colOff>304800</xdr:colOff>
      <xdr:row>59</xdr:row>
      <xdr:rowOff>28575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23</xdr:row>
      <xdr:rowOff>38100</xdr:rowOff>
    </xdr:from>
    <xdr:to>
      <xdr:col>12</xdr:col>
      <xdr:colOff>295275</xdr:colOff>
      <xdr:row>41</xdr:row>
      <xdr:rowOff>38100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42</xdr:row>
      <xdr:rowOff>38100</xdr:rowOff>
    </xdr:from>
    <xdr:to>
      <xdr:col>12</xdr:col>
      <xdr:colOff>304800</xdr:colOff>
      <xdr:row>59</xdr:row>
      <xdr:rowOff>28575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5</xdr:row>
      <xdr:rowOff>276225</xdr:rowOff>
    </xdr:from>
    <xdr:to>
      <xdr:col>12</xdr:col>
      <xdr:colOff>247649</xdr:colOff>
      <xdr:row>14</xdr:row>
      <xdr:rowOff>76200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38099</xdr:colOff>
      <xdr:row>5</xdr:row>
      <xdr:rowOff>257175</xdr:rowOff>
    </xdr:from>
    <xdr:to>
      <xdr:col>21</xdr:col>
      <xdr:colOff>47624</xdr:colOff>
      <xdr:row>14</xdr:row>
      <xdr:rowOff>85725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66674</xdr:colOff>
      <xdr:row>15</xdr:row>
      <xdr:rowOff>19050</xdr:rowOff>
    </xdr:from>
    <xdr:to>
      <xdr:col>21</xdr:col>
      <xdr:colOff>38099</xdr:colOff>
      <xdr:row>28</xdr:row>
      <xdr:rowOff>66675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85725</xdr:colOff>
      <xdr:row>29</xdr:row>
      <xdr:rowOff>19050</xdr:rowOff>
    </xdr:from>
    <xdr:to>
      <xdr:col>21</xdr:col>
      <xdr:colOff>28575</xdr:colOff>
      <xdr:row>46</xdr:row>
      <xdr:rowOff>28575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14</xdr:row>
      <xdr:rowOff>152400</xdr:rowOff>
    </xdr:from>
    <xdr:to>
      <xdr:col>12</xdr:col>
      <xdr:colOff>285750</xdr:colOff>
      <xdr:row>28</xdr:row>
      <xdr:rowOff>76200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600075</xdr:colOff>
      <xdr:row>29</xdr:row>
      <xdr:rowOff>28575</xdr:rowOff>
    </xdr:from>
    <xdr:to>
      <xdr:col>12</xdr:col>
      <xdr:colOff>295275</xdr:colOff>
      <xdr:row>46</xdr:row>
      <xdr:rowOff>19050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133350</xdr:rowOff>
    </xdr:from>
    <xdr:to>
      <xdr:col>22</xdr:col>
      <xdr:colOff>600075</xdr:colOff>
      <xdr:row>8</xdr:row>
      <xdr:rowOff>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41</xdr:row>
      <xdr:rowOff>9525</xdr:rowOff>
    </xdr:from>
    <xdr:to>
      <xdr:col>6</xdr:col>
      <xdr:colOff>771525</xdr:colOff>
      <xdr:row>55</xdr:row>
      <xdr:rowOff>90487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41</xdr:row>
      <xdr:rowOff>19050</xdr:rowOff>
    </xdr:from>
    <xdr:to>
      <xdr:col>10</xdr:col>
      <xdr:colOff>495300</xdr:colOff>
      <xdr:row>55</xdr:row>
      <xdr:rowOff>100012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7</xdr:row>
      <xdr:rowOff>133350</xdr:rowOff>
    </xdr:from>
    <xdr:to>
      <xdr:col>26</xdr:col>
      <xdr:colOff>600075</xdr:colOff>
      <xdr:row>8</xdr:row>
      <xdr:rowOff>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895350</xdr:colOff>
      <xdr:row>24</xdr:row>
      <xdr:rowOff>100012</xdr:rowOff>
    </xdr:from>
    <xdr:to>
      <xdr:col>7</xdr:col>
      <xdr:colOff>381000</xdr:colOff>
      <xdr:row>41</xdr:row>
      <xdr:rowOff>90487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</xdr:row>
      <xdr:rowOff>38101</xdr:rowOff>
    </xdr:from>
    <xdr:to>
      <xdr:col>16</xdr:col>
      <xdr:colOff>171450</xdr:colOff>
      <xdr:row>19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21</xdr:row>
      <xdr:rowOff>66675</xdr:rowOff>
    </xdr:from>
    <xdr:to>
      <xdr:col>15</xdr:col>
      <xdr:colOff>371477</xdr:colOff>
      <xdr:row>39</xdr:row>
      <xdr:rowOff>66675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41</xdr:row>
      <xdr:rowOff>66675</xdr:rowOff>
    </xdr:from>
    <xdr:to>
      <xdr:col>15</xdr:col>
      <xdr:colOff>304802</xdr:colOff>
      <xdr:row>59</xdr:row>
      <xdr:rowOff>38100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61</xdr:row>
      <xdr:rowOff>66675</xdr:rowOff>
    </xdr:from>
    <xdr:to>
      <xdr:col>15</xdr:col>
      <xdr:colOff>428625</xdr:colOff>
      <xdr:row>78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6</xdr:row>
      <xdr:rowOff>76200</xdr:rowOff>
    </xdr:from>
    <xdr:to>
      <xdr:col>10</xdr:col>
      <xdr:colOff>400050</xdr:colOff>
      <xdr:row>12</xdr:row>
      <xdr:rowOff>104775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809625</xdr:colOff>
      <xdr:row>6</xdr:row>
      <xdr:rowOff>38100</xdr:rowOff>
    </xdr:from>
    <xdr:to>
      <xdr:col>18</xdr:col>
      <xdr:colOff>190500</xdr:colOff>
      <xdr:row>12</xdr:row>
      <xdr:rowOff>66675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12</xdr:row>
      <xdr:rowOff>333375</xdr:rowOff>
    </xdr:from>
    <xdr:to>
      <xdr:col>10</xdr:col>
      <xdr:colOff>57150</xdr:colOff>
      <xdr:row>27</xdr:row>
      <xdr:rowOff>28575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476250</xdr:colOff>
      <xdr:row>12</xdr:row>
      <xdr:rowOff>342900</xdr:rowOff>
    </xdr:from>
    <xdr:to>
      <xdr:col>17</xdr:col>
      <xdr:colOff>466725</xdr:colOff>
      <xdr:row>27</xdr:row>
      <xdr:rowOff>38100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28</xdr:row>
      <xdr:rowOff>85725</xdr:rowOff>
    </xdr:from>
    <xdr:to>
      <xdr:col>10</xdr:col>
      <xdr:colOff>114300</xdr:colOff>
      <xdr:row>45</xdr:row>
      <xdr:rowOff>76200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428625</xdr:colOff>
      <xdr:row>28</xdr:row>
      <xdr:rowOff>104775</xdr:rowOff>
    </xdr:from>
    <xdr:to>
      <xdr:col>17</xdr:col>
      <xdr:colOff>419100</xdr:colOff>
      <xdr:row>45</xdr:row>
      <xdr:rowOff>95250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581024</xdr:colOff>
      <xdr:row>7</xdr:row>
      <xdr:rowOff>9525</xdr:rowOff>
    </xdr:from>
    <xdr:to>
      <xdr:col>19</xdr:col>
      <xdr:colOff>342899</xdr:colOff>
      <xdr:row>27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11</xdr:col>
      <xdr:colOff>0</xdr:colOff>
      <xdr:row>27</xdr:row>
      <xdr:rowOff>19050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</xdr:colOff>
      <xdr:row>27</xdr:row>
      <xdr:rowOff>152400</xdr:rowOff>
    </xdr:from>
    <xdr:to>
      <xdr:col>11</xdr:col>
      <xdr:colOff>9525</xdr:colOff>
      <xdr:row>44</xdr:row>
      <xdr:rowOff>76200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27</xdr:row>
      <xdr:rowOff>133350</xdr:rowOff>
    </xdr:from>
    <xdr:to>
      <xdr:col>19</xdr:col>
      <xdr:colOff>285750</xdr:colOff>
      <xdr:row>44</xdr:row>
      <xdr:rowOff>104775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46</xdr:row>
      <xdr:rowOff>19050</xdr:rowOff>
    </xdr:from>
    <xdr:to>
      <xdr:col>10</xdr:col>
      <xdr:colOff>733425</xdr:colOff>
      <xdr:row>63</xdr:row>
      <xdr:rowOff>9525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</xdr:colOff>
      <xdr:row>46</xdr:row>
      <xdr:rowOff>19050</xdr:rowOff>
    </xdr:from>
    <xdr:to>
      <xdr:col>19</xdr:col>
      <xdr:colOff>352425</xdr:colOff>
      <xdr:row>63</xdr:row>
      <xdr:rowOff>9525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5</xdr:row>
      <xdr:rowOff>523875</xdr:rowOff>
    </xdr:from>
    <xdr:to>
      <xdr:col>12</xdr:col>
      <xdr:colOff>266700</xdr:colOff>
      <xdr:row>15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6</xdr:row>
      <xdr:rowOff>0</xdr:rowOff>
    </xdr:from>
    <xdr:to>
      <xdr:col>20</xdr:col>
      <xdr:colOff>419100</xdr:colOff>
      <xdr:row>15</xdr:row>
      <xdr:rowOff>28575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571500</xdr:colOff>
      <xdr:row>15</xdr:row>
      <xdr:rowOff>171450</xdr:rowOff>
    </xdr:from>
    <xdr:to>
      <xdr:col>9</xdr:col>
      <xdr:colOff>390525</xdr:colOff>
      <xdr:row>30</xdr:row>
      <xdr:rowOff>152400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14</xdr:col>
      <xdr:colOff>428625</xdr:colOff>
      <xdr:row>30</xdr:row>
      <xdr:rowOff>161925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428625</xdr:colOff>
      <xdr:row>30</xdr:row>
      <xdr:rowOff>161925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95250</xdr:colOff>
      <xdr:row>16</xdr:row>
      <xdr:rowOff>47625</xdr:rowOff>
    </xdr:from>
    <xdr:to>
      <xdr:col>24</xdr:col>
      <xdr:colOff>523875</xdr:colOff>
      <xdr:row>31</xdr:row>
      <xdr:rowOff>28575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13</xdr:row>
      <xdr:rowOff>85724</xdr:rowOff>
    </xdr:from>
    <xdr:to>
      <xdr:col>11</xdr:col>
      <xdr:colOff>264583</xdr:colOff>
      <xdr:row>27</xdr:row>
      <xdr:rowOff>95249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13</xdr:row>
      <xdr:rowOff>104774</xdr:rowOff>
    </xdr:from>
    <xdr:to>
      <xdr:col>19</xdr:col>
      <xdr:colOff>264583</xdr:colOff>
      <xdr:row>27</xdr:row>
      <xdr:rowOff>95249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16934</xdr:colOff>
      <xdr:row>27</xdr:row>
      <xdr:rowOff>190501</xdr:rowOff>
    </xdr:from>
    <xdr:to>
      <xdr:col>11</xdr:col>
      <xdr:colOff>264583</xdr:colOff>
      <xdr:row>36</xdr:row>
      <xdr:rowOff>31751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582083</xdr:colOff>
      <xdr:row>27</xdr:row>
      <xdr:rowOff>193675</xdr:rowOff>
    </xdr:from>
    <xdr:to>
      <xdr:col>19</xdr:col>
      <xdr:colOff>338666</xdr:colOff>
      <xdr:row>36</xdr:row>
      <xdr:rowOff>52917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21167</xdr:colOff>
      <xdr:row>37</xdr:row>
      <xdr:rowOff>52918</xdr:rowOff>
    </xdr:from>
    <xdr:to>
      <xdr:col>11</xdr:col>
      <xdr:colOff>338667</xdr:colOff>
      <xdr:row>53</xdr:row>
      <xdr:rowOff>140760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179917</xdr:colOff>
      <xdr:row>37</xdr:row>
      <xdr:rowOff>74083</xdr:rowOff>
    </xdr:from>
    <xdr:to>
      <xdr:col>19</xdr:col>
      <xdr:colOff>317500</xdr:colOff>
      <xdr:row>53</xdr:row>
      <xdr:rowOff>140758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0</xdr:rowOff>
    </xdr:from>
    <xdr:to>
      <xdr:col>10</xdr:col>
      <xdr:colOff>47625</xdr:colOff>
      <xdr:row>20</xdr:row>
      <xdr:rowOff>104775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6</xdr:row>
      <xdr:rowOff>152399</xdr:rowOff>
    </xdr:from>
    <xdr:to>
      <xdr:col>16</xdr:col>
      <xdr:colOff>600075</xdr:colOff>
      <xdr:row>20</xdr:row>
      <xdr:rowOff>104774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66676</xdr:colOff>
      <xdr:row>22</xdr:row>
      <xdr:rowOff>38099</xdr:rowOff>
    </xdr:from>
    <xdr:to>
      <xdr:col>10</xdr:col>
      <xdr:colOff>38101</xdr:colOff>
      <xdr:row>38</xdr:row>
      <xdr:rowOff>104774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22</xdr:row>
      <xdr:rowOff>38100</xdr:rowOff>
    </xdr:from>
    <xdr:to>
      <xdr:col>17</xdr:col>
      <xdr:colOff>57150</xdr:colOff>
      <xdr:row>39</xdr:row>
      <xdr:rowOff>9525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76201</xdr:colOff>
      <xdr:row>40</xdr:row>
      <xdr:rowOff>95250</xdr:rowOff>
    </xdr:from>
    <xdr:to>
      <xdr:col>10</xdr:col>
      <xdr:colOff>28575</xdr:colOff>
      <xdr:row>56</xdr:row>
      <xdr:rowOff>133350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57150</xdr:colOff>
      <xdr:row>40</xdr:row>
      <xdr:rowOff>104775</xdr:rowOff>
    </xdr:from>
    <xdr:to>
      <xdr:col>17</xdr:col>
      <xdr:colOff>47625</xdr:colOff>
      <xdr:row>56</xdr:row>
      <xdr:rowOff>114300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H1" workbookViewId="0">
      <selection activeCell="V40" sqref="V40:V41"/>
    </sheetView>
  </sheetViews>
  <sheetFormatPr defaultRowHeight="12.75" x14ac:dyDescent="0.2"/>
  <cols>
    <col min="1" max="1" width="52" bestFit="1" customWidth="1"/>
    <col min="2" max="2" width="12.140625" bestFit="1" customWidth="1"/>
    <col min="3" max="3" width="16.28515625" bestFit="1" customWidth="1"/>
    <col min="4" max="4" width="19" bestFit="1" customWidth="1"/>
    <col min="5" max="5" width="20.140625" customWidth="1"/>
    <col min="6" max="6" width="13" customWidth="1"/>
    <col min="7" max="7" width="14.7109375" customWidth="1"/>
    <col min="8" max="8" width="18.5703125" customWidth="1"/>
    <col min="9" max="9" width="11.5703125" customWidth="1"/>
    <col min="10" max="10" width="11.7109375" customWidth="1"/>
    <col min="11" max="12" width="10.5703125" bestFit="1" customWidth="1"/>
    <col min="14" max="14" width="22.85546875" customWidth="1"/>
    <col min="15" max="15" width="12.5703125" bestFit="1" customWidth="1"/>
    <col min="16" max="16" width="12.140625" bestFit="1" customWidth="1"/>
    <col min="17" max="17" width="13.28515625" customWidth="1"/>
    <col min="18" max="18" width="13.7109375" bestFit="1" customWidth="1"/>
    <col min="19" max="19" width="13.85546875" bestFit="1" customWidth="1"/>
    <col min="22" max="22" width="22.85546875" style="61" customWidth="1"/>
    <col min="23" max="23" width="10" style="61" bestFit="1" customWidth="1"/>
    <col min="24" max="24" width="12" style="61" bestFit="1" customWidth="1"/>
    <col min="25" max="25" width="13.28515625" style="61" customWidth="1"/>
    <col min="26" max="26" width="11" style="61" bestFit="1" customWidth="1"/>
    <col min="27" max="27" width="13.7109375" style="61" bestFit="1" customWidth="1"/>
    <col min="28" max="28" width="9.140625" style="61"/>
  </cols>
  <sheetData>
    <row r="1" spans="1:28" s="5" customFormat="1" x14ac:dyDescent="0.2">
      <c r="A1" s="5" t="s">
        <v>220</v>
      </c>
    </row>
    <row r="2" spans="1:28" s="6" customFormat="1" x14ac:dyDescent="0.2">
      <c r="A2" s="7"/>
      <c r="B2" s="21" t="s">
        <v>221</v>
      </c>
      <c r="C2" s="21" t="s">
        <v>192</v>
      </c>
      <c r="D2" s="21" t="s">
        <v>194</v>
      </c>
      <c r="E2" s="10"/>
      <c r="F2" s="10"/>
      <c r="G2" s="10"/>
      <c r="V2" s="61"/>
      <c r="W2" s="61"/>
      <c r="X2" s="61"/>
      <c r="Y2" s="61"/>
      <c r="Z2" s="61"/>
      <c r="AA2" s="61"/>
      <c r="AB2" s="61"/>
    </row>
    <row r="3" spans="1:28" s="6" customFormat="1" x14ac:dyDescent="0.2">
      <c r="A3" s="7" t="s">
        <v>3</v>
      </c>
      <c r="B3" s="118">
        <v>13080</v>
      </c>
      <c r="C3" s="282">
        <f>B3/$B$7</f>
        <v>0.26286351694947063</v>
      </c>
      <c r="D3" s="30">
        <v>152</v>
      </c>
      <c r="E3" s="62"/>
      <c r="F3" s="42"/>
      <c r="G3" s="10"/>
      <c r="V3" s="61"/>
      <c r="W3" s="61"/>
      <c r="X3" s="61"/>
      <c r="Y3" s="61"/>
      <c r="Z3" s="61"/>
      <c r="AA3" s="61"/>
      <c r="AB3" s="61"/>
    </row>
    <row r="4" spans="1:28" s="6" customFormat="1" x14ac:dyDescent="0.2">
      <c r="A4" s="7" t="s">
        <v>8</v>
      </c>
      <c r="B4" s="118">
        <v>16163.97</v>
      </c>
      <c r="C4" s="282">
        <f>B4/$B$7</f>
        <v>0.32484082584600416</v>
      </c>
      <c r="D4" s="30">
        <v>33</v>
      </c>
      <c r="E4" s="62"/>
      <c r="F4" s="42"/>
      <c r="G4" s="10"/>
      <c r="V4" s="61"/>
      <c r="W4" s="61"/>
      <c r="X4" s="61"/>
      <c r="Y4" s="61"/>
      <c r="Z4" s="61"/>
      <c r="AA4" s="61"/>
      <c r="AB4" s="61"/>
    </row>
    <row r="5" spans="1:28" s="6" customFormat="1" x14ac:dyDescent="0.2">
      <c r="A5" s="7" t="s">
        <v>9</v>
      </c>
      <c r="B5" s="118">
        <v>19884.808929999999</v>
      </c>
      <c r="C5" s="282">
        <f t="shared" ref="C5:C6" si="0">B5/$B$7</f>
        <v>0.39961703434312229</v>
      </c>
      <c r="D5" s="30">
        <v>151</v>
      </c>
      <c r="E5" s="62"/>
      <c r="F5" s="42"/>
      <c r="G5" s="10"/>
      <c r="V5" s="61"/>
      <c r="W5" s="61"/>
      <c r="X5" s="61"/>
      <c r="Y5" s="61"/>
      <c r="Z5" s="61"/>
      <c r="AA5" s="61"/>
      <c r="AB5" s="61"/>
    </row>
    <row r="6" spans="1:28" s="6" customFormat="1" x14ac:dyDescent="0.2">
      <c r="A6" s="7" t="s">
        <v>7</v>
      </c>
      <c r="B6" s="118">
        <v>630.88400000000001</v>
      </c>
      <c r="C6" s="282">
        <f t="shared" si="0"/>
        <v>1.2678622861402892E-2</v>
      </c>
      <c r="D6" s="30">
        <v>7</v>
      </c>
      <c r="E6" s="62"/>
      <c r="F6" s="42"/>
      <c r="G6" s="10"/>
      <c r="V6" s="61"/>
      <c r="W6" s="61"/>
      <c r="X6" s="61"/>
      <c r="Y6" s="61"/>
      <c r="Z6" s="61"/>
      <c r="AA6" s="61"/>
      <c r="AB6" s="61"/>
    </row>
    <row r="7" spans="1:28" s="6" customFormat="1" x14ac:dyDescent="0.2">
      <c r="A7" s="7"/>
      <c r="B7" s="118">
        <f>SUM(B3:B6)</f>
        <v>49759.662929999999</v>
      </c>
      <c r="C7" s="110">
        <f>B7/$B$7</f>
        <v>1</v>
      </c>
      <c r="D7" s="30">
        <f>SUM(D3:D6)</f>
        <v>343</v>
      </c>
      <c r="E7" s="123">
        <f>SUM(C3:C6)</f>
        <v>1</v>
      </c>
      <c r="F7" s="42"/>
      <c r="G7" s="10"/>
    </row>
    <row r="8" spans="1:28" s="6" customFormat="1" x14ac:dyDescent="0.2"/>
    <row r="9" spans="1:28" s="4" customFormat="1" x14ac:dyDescent="0.2">
      <c r="A9" s="5" t="s">
        <v>193</v>
      </c>
      <c r="B9" s="23" t="s">
        <v>222</v>
      </c>
      <c r="H9" s="5" t="s">
        <v>195</v>
      </c>
      <c r="N9" s="5" t="s">
        <v>196</v>
      </c>
    </row>
    <row r="10" spans="1:28" x14ac:dyDescent="0.2">
      <c r="A10" s="21"/>
      <c r="B10" s="21" t="s">
        <v>3</v>
      </c>
      <c r="C10" s="21" t="s">
        <v>7</v>
      </c>
      <c r="D10" s="21" t="s">
        <v>8</v>
      </c>
      <c r="E10" s="21" t="s">
        <v>9</v>
      </c>
      <c r="F10" s="21" t="s">
        <v>10</v>
      </c>
      <c r="H10" s="21"/>
      <c r="I10" s="21" t="s">
        <v>3</v>
      </c>
      <c r="J10" s="21" t="s">
        <v>7</v>
      </c>
      <c r="K10" s="21" t="s">
        <v>8</v>
      </c>
      <c r="L10" s="21" t="s">
        <v>9</v>
      </c>
      <c r="N10" s="21"/>
      <c r="O10" s="21" t="s">
        <v>3</v>
      </c>
      <c r="P10" s="21" t="s">
        <v>7</v>
      </c>
      <c r="Q10" s="21" t="s">
        <v>8</v>
      </c>
      <c r="R10" s="21" t="s">
        <v>9</v>
      </c>
      <c r="S10" s="22" t="s">
        <v>10</v>
      </c>
      <c r="T10" s="25" t="s">
        <v>189</v>
      </c>
      <c r="V10"/>
      <c r="W10"/>
      <c r="X10"/>
      <c r="Y10"/>
      <c r="Z10"/>
      <c r="AA10"/>
      <c r="AB10"/>
    </row>
    <row r="11" spans="1:28" x14ac:dyDescent="0.2">
      <c r="A11" s="7" t="s">
        <v>58</v>
      </c>
      <c r="B11" s="30">
        <v>12283</v>
      </c>
      <c r="C11" s="30">
        <v>2702</v>
      </c>
      <c r="D11" s="30">
        <v>16323</v>
      </c>
      <c r="E11" s="30">
        <v>70533</v>
      </c>
      <c r="F11" s="30">
        <v>101841</v>
      </c>
      <c r="H11" s="7" t="s">
        <v>58</v>
      </c>
      <c r="I11" s="121">
        <f>B11/D$3</f>
        <v>80.809210526315795</v>
      </c>
      <c r="J11" s="121">
        <f>C11/D$6</f>
        <v>386</v>
      </c>
      <c r="K11" s="121">
        <f>D11/D$4</f>
        <v>494.63636363636363</v>
      </c>
      <c r="L11" s="121">
        <f>E11/$D$5</f>
        <v>467.10596026490066</v>
      </c>
      <c r="N11" s="24" t="s">
        <v>206</v>
      </c>
      <c r="O11" s="118">
        <f>I11*B$3*100</f>
        <v>105698447.36842106</v>
      </c>
      <c r="P11" s="118">
        <f>J11*B$6*100</f>
        <v>24352122.400000002</v>
      </c>
      <c r="Q11" s="118">
        <f>K11*B$4*100</f>
        <v>799528734.27272713</v>
      </c>
      <c r="R11" s="118">
        <f>L11*B$5*100</f>
        <v>928831276.99317205</v>
      </c>
      <c r="S11" s="118">
        <f>SUM(O11:R11)</f>
        <v>1858410581.0343204</v>
      </c>
      <c r="T11" s="26">
        <f>S11/$S$22</f>
        <v>0.69475895062721804</v>
      </c>
      <c r="V11"/>
      <c r="W11"/>
      <c r="X11"/>
      <c r="Y11"/>
      <c r="Z11"/>
      <c r="AA11"/>
      <c r="AB11"/>
    </row>
    <row r="12" spans="1:28" x14ac:dyDescent="0.2">
      <c r="A12" s="7" t="s">
        <v>59</v>
      </c>
      <c r="B12" s="30">
        <v>3505</v>
      </c>
      <c r="C12" s="30">
        <v>2398</v>
      </c>
      <c r="D12" s="30">
        <v>5604</v>
      </c>
      <c r="E12" s="30">
        <v>2153</v>
      </c>
      <c r="F12" s="30">
        <v>13660</v>
      </c>
      <c r="H12" s="7" t="s">
        <v>59</v>
      </c>
      <c r="I12" s="121">
        <f t="shared" ref="I12:I21" si="1">B12/D$3</f>
        <v>23.059210526315791</v>
      </c>
      <c r="J12" s="121">
        <f t="shared" ref="J12:J21" si="2">C12/D$6</f>
        <v>342.57142857142856</v>
      </c>
      <c r="K12" s="121">
        <f t="shared" ref="K12:K22" si="3">D12/D$4</f>
        <v>169.81818181818181</v>
      </c>
      <c r="L12" s="121">
        <f t="shared" ref="L12:L21" si="4">E12/$D$5</f>
        <v>14.258278145695364</v>
      </c>
      <c r="N12" s="24" t="s">
        <v>59</v>
      </c>
      <c r="O12" s="118">
        <f t="shared" ref="O12:O21" si="5">I12*B$3*100</f>
        <v>30161447.368421055</v>
      </c>
      <c r="P12" s="118">
        <f t="shared" ref="P12:P21" si="6">J12*B$6*100</f>
        <v>21612283.314285714</v>
      </c>
      <c r="Q12" s="118">
        <f t="shared" ref="Q12:Q22" si="7">K12*B$4*100</f>
        <v>274493599.63636363</v>
      </c>
      <c r="R12" s="118">
        <f t="shared" ref="R12:R20" si="8">L12*B$5*100</f>
        <v>28352313.659794699</v>
      </c>
      <c r="S12" s="118">
        <f t="shared" ref="S12:S21" si="9">SUM(O12:R12)</f>
        <v>354619643.97886509</v>
      </c>
      <c r="T12" s="26">
        <f t="shared" ref="T12:T21" si="10">S12/$S$22</f>
        <v>0.13257305691050841</v>
      </c>
      <c r="V12"/>
      <c r="W12"/>
      <c r="X12"/>
      <c r="Y12"/>
      <c r="Z12"/>
      <c r="AA12"/>
      <c r="AB12"/>
    </row>
    <row r="13" spans="1:28" x14ac:dyDescent="0.2">
      <c r="A13" s="7" t="s">
        <v>60</v>
      </c>
      <c r="B13" s="30">
        <v>719</v>
      </c>
      <c r="C13" s="30">
        <v>86</v>
      </c>
      <c r="D13" s="30">
        <v>1750</v>
      </c>
      <c r="E13" s="30">
        <v>4902</v>
      </c>
      <c r="F13" s="30">
        <v>7457</v>
      </c>
      <c r="H13" s="7" t="s">
        <v>60</v>
      </c>
      <c r="I13" s="121">
        <f t="shared" si="1"/>
        <v>4.7302631578947372</v>
      </c>
      <c r="J13" s="121">
        <f t="shared" si="2"/>
        <v>12.285714285714286</v>
      </c>
      <c r="K13" s="121">
        <f>D13/D$4</f>
        <v>53.030303030303031</v>
      </c>
      <c r="L13" s="121">
        <f t="shared" si="4"/>
        <v>32.463576158940398</v>
      </c>
      <c r="N13" s="24" t="s">
        <v>60</v>
      </c>
      <c r="O13" s="118">
        <f t="shared" si="5"/>
        <v>6187184.2105263164</v>
      </c>
      <c r="P13" s="118">
        <f t="shared" si="6"/>
        <v>775086.05714285723</v>
      </c>
      <c r="Q13" s="118">
        <f>K13*B$4*100</f>
        <v>85718022.727272734</v>
      </c>
      <c r="R13" s="118">
        <f>L13*B$5*100</f>
        <v>64553200.910503313</v>
      </c>
      <c r="S13" s="118">
        <f t="shared" si="9"/>
        <v>157233493.90544522</v>
      </c>
      <c r="T13" s="26">
        <f t="shared" si="10"/>
        <v>5.8781077951245701E-2</v>
      </c>
      <c r="V13"/>
      <c r="W13"/>
      <c r="X13"/>
      <c r="Y13"/>
      <c r="Z13"/>
      <c r="AA13"/>
      <c r="AB13"/>
    </row>
    <row r="14" spans="1:28" x14ac:dyDescent="0.2">
      <c r="A14" s="7" t="s">
        <v>61</v>
      </c>
      <c r="B14" s="30">
        <v>479</v>
      </c>
      <c r="C14" s="30">
        <v>133</v>
      </c>
      <c r="D14" s="30">
        <v>232</v>
      </c>
      <c r="E14" s="30">
        <v>4167</v>
      </c>
      <c r="F14" s="30">
        <v>5011</v>
      </c>
      <c r="H14" s="7" t="s">
        <v>61</v>
      </c>
      <c r="I14" s="121">
        <f t="shared" si="1"/>
        <v>3.1513157894736841</v>
      </c>
      <c r="J14" s="121">
        <f t="shared" si="2"/>
        <v>19</v>
      </c>
      <c r="K14" s="121">
        <f>D14/D$4</f>
        <v>7.0303030303030303</v>
      </c>
      <c r="L14" s="121">
        <f t="shared" si="4"/>
        <v>27.596026490066226</v>
      </c>
      <c r="N14" s="24" t="s">
        <v>61</v>
      </c>
      <c r="O14" s="118">
        <f t="shared" si="5"/>
        <v>4121921.0526315784</v>
      </c>
      <c r="P14" s="118">
        <f t="shared" si="6"/>
        <v>1198679.6000000001</v>
      </c>
      <c r="Q14" s="118">
        <f t="shared" si="7"/>
        <v>11363760.727272727</v>
      </c>
      <c r="R14" s="118">
        <f t="shared" si="8"/>
        <v>54874171.39821855</v>
      </c>
      <c r="S14" s="118">
        <f t="shared" si="9"/>
        <v>71558532.778122857</v>
      </c>
      <c r="T14" s="26">
        <f t="shared" si="10"/>
        <v>2.6751855401986591E-2</v>
      </c>
      <c r="V14"/>
      <c r="W14"/>
      <c r="X14"/>
      <c r="Y14"/>
      <c r="Z14"/>
      <c r="AA14"/>
      <c r="AB14"/>
    </row>
    <row r="15" spans="1:28" x14ac:dyDescent="0.2">
      <c r="A15" s="7" t="s">
        <v>62</v>
      </c>
      <c r="B15" s="30">
        <v>1484</v>
      </c>
      <c r="C15" s="30">
        <v>531</v>
      </c>
      <c r="D15" s="30">
        <v>588</v>
      </c>
      <c r="E15" s="30">
        <v>1674</v>
      </c>
      <c r="F15" s="30">
        <v>4277</v>
      </c>
      <c r="H15" s="7" t="s">
        <v>62</v>
      </c>
      <c r="I15" s="121">
        <f t="shared" si="1"/>
        <v>9.7631578947368425</v>
      </c>
      <c r="J15" s="121">
        <f t="shared" si="2"/>
        <v>75.857142857142861</v>
      </c>
      <c r="K15" s="121">
        <f t="shared" si="3"/>
        <v>17.818181818181817</v>
      </c>
      <c r="L15" s="121">
        <f t="shared" si="4"/>
        <v>11.086092715231787</v>
      </c>
      <c r="N15" s="24" t="s">
        <v>62</v>
      </c>
      <c r="O15" s="118">
        <f t="shared" si="5"/>
        <v>12770210.52631579</v>
      </c>
      <c r="P15" s="118">
        <f t="shared" si="6"/>
        <v>4785705.7714285711</v>
      </c>
      <c r="Q15" s="118">
        <f t="shared" si="7"/>
        <v>28801255.636363633</v>
      </c>
      <c r="R15" s="118">
        <f t="shared" si="8"/>
        <v>22044483.542264897</v>
      </c>
      <c r="S15" s="118">
        <f t="shared" si="9"/>
        <v>68401655.476372883</v>
      </c>
      <c r="T15" s="26">
        <f t="shared" si="10"/>
        <v>2.5571670149165868E-2</v>
      </c>
      <c r="V15"/>
      <c r="W15"/>
      <c r="X15"/>
      <c r="Y15"/>
      <c r="Z15"/>
      <c r="AA15"/>
      <c r="AB15"/>
    </row>
    <row r="16" spans="1:28" x14ac:dyDescent="0.2">
      <c r="A16" s="7" t="s">
        <v>63</v>
      </c>
      <c r="B16" s="30">
        <v>850</v>
      </c>
      <c r="C16" s="30">
        <v>108</v>
      </c>
      <c r="D16" s="30">
        <v>82</v>
      </c>
      <c r="E16" s="30">
        <v>1916</v>
      </c>
      <c r="F16" s="30">
        <v>2956</v>
      </c>
      <c r="H16" s="7" t="s">
        <v>63</v>
      </c>
      <c r="I16" s="121">
        <f t="shared" si="1"/>
        <v>5.5921052631578947</v>
      </c>
      <c r="J16" s="121">
        <f t="shared" si="2"/>
        <v>15.428571428571429</v>
      </c>
      <c r="K16" s="121">
        <f t="shared" si="3"/>
        <v>2.4848484848484849</v>
      </c>
      <c r="L16" s="121">
        <f t="shared" si="4"/>
        <v>12.688741721854305</v>
      </c>
      <c r="N16" s="24" t="s">
        <v>63</v>
      </c>
      <c r="O16" s="118">
        <f t="shared" si="5"/>
        <v>7314473.6842105268</v>
      </c>
      <c r="P16" s="118">
        <f t="shared" si="6"/>
        <v>973363.88571428577</v>
      </c>
      <c r="Q16" s="118">
        <f t="shared" si="7"/>
        <v>4016501.6363636367</v>
      </c>
      <c r="R16" s="118">
        <f t="shared" si="8"/>
        <v>25231320.470119204</v>
      </c>
      <c r="S16" s="118">
        <f t="shared" si="9"/>
        <v>37535659.67640765</v>
      </c>
      <c r="T16" s="26">
        <f t="shared" si="10"/>
        <v>1.4032547917030914E-2</v>
      </c>
      <c r="V16"/>
      <c r="W16"/>
      <c r="X16"/>
      <c r="Y16"/>
      <c r="Z16"/>
      <c r="AA16"/>
      <c r="AB16"/>
    </row>
    <row r="17" spans="1:28" x14ac:dyDescent="0.2">
      <c r="A17" s="7" t="s">
        <v>64</v>
      </c>
      <c r="B17" s="30">
        <v>237</v>
      </c>
      <c r="C17" s="30">
        <v>172</v>
      </c>
      <c r="D17" s="30">
        <v>174</v>
      </c>
      <c r="E17" s="30">
        <v>1517</v>
      </c>
      <c r="F17" s="30">
        <v>2100</v>
      </c>
      <c r="H17" s="7" t="s">
        <v>64</v>
      </c>
      <c r="I17" s="121">
        <f t="shared" si="1"/>
        <v>1.5592105263157894</v>
      </c>
      <c r="J17" s="121">
        <f t="shared" si="2"/>
        <v>24.571428571428573</v>
      </c>
      <c r="K17" s="121">
        <f t="shared" si="3"/>
        <v>5.2727272727272725</v>
      </c>
      <c r="L17" s="121">
        <f t="shared" si="4"/>
        <v>10.04635761589404</v>
      </c>
      <c r="N17" s="24" t="s">
        <v>64</v>
      </c>
      <c r="O17" s="118">
        <f t="shared" si="5"/>
        <v>2039447.3684210526</v>
      </c>
      <c r="P17" s="118">
        <f t="shared" si="6"/>
        <v>1550172.1142857145</v>
      </c>
      <c r="Q17" s="118">
        <f t="shared" si="7"/>
        <v>8522820.5454545449</v>
      </c>
      <c r="R17" s="118">
        <f t="shared" si="8"/>
        <v>19976990.16345033</v>
      </c>
      <c r="S17" s="118">
        <f t="shared" si="9"/>
        <v>32089430.19161164</v>
      </c>
      <c r="T17" s="26">
        <f t="shared" si="10"/>
        <v>1.1996498014847316E-2</v>
      </c>
      <c r="V17"/>
      <c r="W17"/>
      <c r="X17"/>
      <c r="Y17"/>
      <c r="Z17"/>
      <c r="AA17"/>
      <c r="AB17"/>
    </row>
    <row r="18" spans="1:28" x14ac:dyDescent="0.2">
      <c r="A18" s="7" t="s">
        <v>65</v>
      </c>
      <c r="B18" s="30">
        <v>272</v>
      </c>
      <c r="C18" s="30">
        <v>208</v>
      </c>
      <c r="D18" s="30">
        <v>958</v>
      </c>
      <c r="E18" s="30">
        <v>843</v>
      </c>
      <c r="F18" s="30">
        <v>2281</v>
      </c>
      <c r="H18" s="7" t="s">
        <v>65</v>
      </c>
      <c r="I18" s="121">
        <f t="shared" si="1"/>
        <v>1.7894736842105263</v>
      </c>
      <c r="J18" s="121">
        <f>C18/D$6</f>
        <v>29.714285714285715</v>
      </c>
      <c r="K18" s="121">
        <f t="shared" si="3"/>
        <v>29.030303030303031</v>
      </c>
      <c r="L18" s="121">
        <f t="shared" si="4"/>
        <v>5.5827814569536427</v>
      </c>
      <c r="N18" s="24" t="s">
        <v>65</v>
      </c>
      <c r="O18" s="118">
        <f t="shared" si="5"/>
        <v>2340631.5789473685</v>
      </c>
      <c r="P18" s="118">
        <f>J18*B$6*100</f>
        <v>1874626.7428571431</v>
      </c>
      <c r="Q18" s="118">
        <f t="shared" si="7"/>
        <v>46924494.727272727</v>
      </c>
      <c r="R18" s="118">
        <f t="shared" si="8"/>
        <v>11101254.25694702</v>
      </c>
      <c r="S18" s="118">
        <f t="shared" si="9"/>
        <v>62241007.306024253</v>
      </c>
      <c r="T18" s="26">
        <f t="shared" si="10"/>
        <v>2.3268537837234708E-2</v>
      </c>
      <c r="V18"/>
      <c r="W18"/>
      <c r="X18"/>
      <c r="Y18"/>
      <c r="Z18"/>
      <c r="AA18"/>
      <c r="AB18"/>
    </row>
    <row r="19" spans="1:28" x14ac:dyDescent="0.2">
      <c r="A19" s="7" t="s">
        <v>66</v>
      </c>
      <c r="B19" s="30">
        <v>1277</v>
      </c>
      <c r="C19" s="30">
        <v>49</v>
      </c>
      <c r="D19" s="30">
        <v>68</v>
      </c>
      <c r="E19" s="30">
        <v>186</v>
      </c>
      <c r="F19" s="30">
        <v>1580</v>
      </c>
      <c r="H19" s="7" t="s">
        <v>66</v>
      </c>
      <c r="I19" s="121">
        <f t="shared" si="1"/>
        <v>8.401315789473685</v>
      </c>
      <c r="J19" s="121">
        <f t="shared" si="2"/>
        <v>7</v>
      </c>
      <c r="K19" s="121">
        <f t="shared" si="3"/>
        <v>2.0606060606060606</v>
      </c>
      <c r="L19" s="121">
        <f t="shared" si="4"/>
        <v>1.2317880794701987</v>
      </c>
      <c r="N19" s="24" t="s">
        <v>66</v>
      </c>
      <c r="O19" s="118">
        <f t="shared" si="5"/>
        <v>10988921.052631579</v>
      </c>
      <c r="P19" s="118">
        <f t="shared" si="6"/>
        <v>441618.8</v>
      </c>
      <c r="Q19" s="118">
        <f t="shared" si="7"/>
        <v>3330757.4545454546</v>
      </c>
      <c r="R19" s="118">
        <f t="shared" si="8"/>
        <v>2449387.0602516555</v>
      </c>
      <c r="S19" s="118">
        <f t="shared" si="9"/>
        <v>17210684.36742869</v>
      </c>
      <c r="T19" s="26">
        <f t="shared" si="10"/>
        <v>6.4341416975984174E-3</v>
      </c>
      <c r="V19"/>
      <c r="W19"/>
      <c r="X19"/>
      <c r="Y19"/>
      <c r="Z19"/>
      <c r="AA19"/>
      <c r="AB19"/>
    </row>
    <row r="20" spans="1:28" x14ac:dyDescent="0.2">
      <c r="A20" s="7" t="s">
        <v>67</v>
      </c>
      <c r="B20" s="30">
        <v>35</v>
      </c>
      <c r="C20" s="30">
        <v>0</v>
      </c>
      <c r="D20" s="30">
        <v>204</v>
      </c>
      <c r="E20" s="30">
        <v>300</v>
      </c>
      <c r="F20" s="30">
        <v>539</v>
      </c>
      <c r="H20" s="7" t="s">
        <v>67</v>
      </c>
      <c r="I20" s="121">
        <f t="shared" si="1"/>
        <v>0.23026315789473684</v>
      </c>
      <c r="J20" s="121">
        <f t="shared" si="2"/>
        <v>0</v>
      </c>
      <c r="K20" s="121">
        <f t="shared" si="3"/>
        <v>6.1818181818181817</v>
      </c>
      <c r="L20" s="121">
        <f t="shared" si="4"/>
        <v>1.9867549668874172</v>
      </c>
      <c r="N20" s="24" t="s">
        <v>67</v>
      </c>
      <c r="O20" s="118">
        <f t="shared" si="5"/>
        <v>301184.21052631579</v>
      </c>
      <c r="P20" s="118">
        <f t="shared" si="6"/>
        <v>0</v>
      </c>
      <c r="Q20" s="118">
        <f t="shared" si="7"/>
        <v>9992272.3636363633</v>
      </c>
      <c r="R20" s="118">
        <f t="shared" si="8"/>
        <v>3950624.2907284768</v>
      </c>
      <c r="S20" s="118">
        <f t="shared" si="9"/>
        <v>14244080.864891157</v>
      </c>
      <c r="T20" s="26">
        <f t="shared" si="10"/>
        <v>5.3250895013916503E-3</v>
      </c>
      <c r="V20"/>
      <c r="W20"/>
      <c r="X20"/>
      <c r="Y20"/>
      <c r="Z20"/>
      <c r="AA20"/>
      <c r="AB20"/>
    </row>
    <row r="21" spans="1:28" x14ac:dyDescent="0.2">
      <c r="A21" s="7" t="s">
        <v>68</v>
      </c>
      <c r="B21" s="30">
        <v>49</v>
      </c>
      <c r="C21" s="30">
        <v>0</v>
      </c>
      <c r="D21" s="30">
        <v>4</v>
      </c>
      <c r="E21" s="30">
        <v>56</v>
      </c>
      <c r="F21" s="30">
        <v>109</v>
      </c>
      <c r="H21" s="7" t="s">
        <v>68</v>
      </c>
      <c r="I21" s="121">
        <f t="shared" si="1"/>
        <v>0.32236842105263158</v>
      </c>
      <c r="J21" s="121">
        <f t="shared" si="2"/>
        <v>0</v>
      </c>
      <c r="K21" s="121">
        <f t="shared" si="3"/>
        <v>0.12121212121212122</v>
      </c>
      <c r="L21" s="121">
        <f t="shared" si="4"/>
        <v>0.37086092715231789</v>
      </c>
      <c r="N21" s="24" t="s">
        <v>68</v>
      </c>
      <c r="O21" s="118">
        <f t="shared" si="5"/>
        <v>421657.89473684208</v>
      </c>
      <c r="P21" s="118">
        <f t="shared" si="6"/>
        <v>0</v>
      </c>
      <c r="Q21" s="118">
        <f t="shared" si="7"/>
        <v>195926.90909090909</v>
      </c>
      <c r="R21" s="118">
        <f>L21*B$5*100</f>
        <v>737449.86760264903</v>
      </c>
      <c r="S21" s="118">
        <f t="shared" si="9"/>
        <v>1355034.6714304001</v>
      </c>
      <c r="T21" s="26">
        <f t="shared" si="10"/>
        <v>5.0657399177232525E-4</v>
      </c>
      <c r="V21"/>
      <c r="W21"/>
      <c r="X21"/>
      <c r="Y21"/>
      <c r="Z21"/>
      <c r="AA21"/>
      <c r="AB21"/>
    </row>
    <row r="22" spans="1:28" x14ac:dyDescent="0.2">
      <c r="A22" s="7"/>
      <c r="B22" s="30">
        <v>21190</v>
      </c>
      <c r="C22" s="30">
        <v>6387</v>
      </c>
      <c r="D22" s="30">
        <v>25987</v>
      </c>
      <c r="E22" s="30">
        <v>88247</v>
      </c>
      <c r="F22" s="30"/>
      <c r="H22" s="7"/>
      <c r="I22" s="121">
        <f>B22/D$3</f>
        <v>139.40789473684211</v>
      </c>
      <c r="J22" s="121">
        <f>C22/D$6</f>
        <v>912.42857142857144</v>
      </c>
      <c r="K22" s="121">
        <f t="shared" si="3"/>
        <v>787.4848484848485</v>
      </c>
      <c r="L22" s="121">
        <f>E22/$D$5</f>
        <v>584.41721854304637</v>
      </c>
      <c r="N22" s="24"/>
      <c r="O22" s="118">
        <f>I22*B$3*100</f>
        <v>182345526.31578949</v>
      </c>
      <c r="P22" s="118">
        <f>J22*B$6*100</f>
        <v>57563658.68571429</v>
      </c>
      <c r="Q22" s="118">
        <f t="shared" si="7"/>
        <v>1272888146.6363637</v>
      </c>
      <c r="R22" s="118">
        <f>L22*B$5*100</f>
        <v>1162102472.6130531</v>
      </c>
      <c r="S22" s="118">
        <f>SUM(O22:R22)</f>
        <v>2674899804.2509203</v>
      </c>
      <c r="T22" s="29">
        <f>SUM(T11:T21)</f>
        <v>0.99999999999999978</v>
      </c>
      <c r="V22"/>
      <c r="W22"/>
      <c r="X22"/>
      <c r="Y22"/>
      <c r="Z22"/>
      <c r="AA22"/>
      <c r="AB22"/>
    </row>
    <row r="23" spans="1:28" s="31" customFormat="1" x14ac:dyDescent="0.2">
      <c r="A23" s="10"/>
      <c r="B23" s="10"/>
      <c r="C23" s="10"/>
      <c r="D23" s="10"/>
      <c r="E23" s="10"/>
      <c r="F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23"/>
    </row>
    <row r="24" spans="1:28" s="5" customFormat="1" x14ac:dyDescent="0.2">
      <c r="A24" s="5" t="s">
        <v>198</v>
      </c>
      <c r="B24" s="23" t="s">
        <v>222</v>
      </c>
      <c r="C24" s="4"/>
      <c r="H24" s="5" t="s">
        <v>195</v>
      </c>
      <c r="J24" s="28"/>
      <c r="N24" s="5" t="s">
        <v>196</v>
      </c>
    </row>
    <row r="25" spans="1:28" x14ac:dyDescent="0.2">
      <c r="A25" s="7"/>
      <c r="B25" s="21" t="s">
        <v>3</v>
      </c>
      <c r="C25" s="21" t="s">
        <v>7</v>
      </c>
      <c r="D25" s="21" t="s">
        <v>8</v>
      </c>
      <c r="E25" s="21" t="s">
        <v>9</v>
      </c>
      <c r="F25" s="21" t="s">
        <v>10</v>
      </c>
      <c r="H25" s="21"/>
      <c r="I25" s="21" t="s">
        <v>3</v>
      </c>
      <c r="J25" s="21" t="s">
        <v>7</v>
      </c>
      <c r="K25" s="21" t="s">
        <v>8</v>
      </c>
      <c r="L25" s="21" t="s">
        <v>9</v>
      </c>
      <c r="N25" s="21"/>
      <c r="O25" s="21" t="s">
        <v>3</v>
      </c>
      <c r="P25" s="21" t="s">
        <v>7</v>
      </c>
      <c r="Q25" s="21" t="s">
        <v>8</v>
      </c>
      <c r="R25" s="21" t="s">
        <v>9</v>
      </c>
      <c r="S25" s="22" t="s">
        <v>10</v>
      </c>
      <c r="T25" s="25" t="s">
        <v>189</v>
      </c>
      <c r="V25"/>
      <c r="W25"/>
      <c r="X25"/>
      <c r="Y25"/>
      <c r="Z25"/>
      <c r="AA25"/>
      <c r="AB25"/>
    </row>
    <row r="26" spans="1:28" x14ac:dyDescent="0.2">
      <c r="A26" s="30" t="s">
        <v>49</v>
      </c>
      <c r="B26" s="30">
        <v>13193</v>
      </c>
      <c r="C26" s="30">
        <v>3653</v>
      </c>
      <c r="D26" s="30">
        <v>8262</v>
      </c>
      <c r="E26" s="30">
        <v>52050</v>
      </c>
      <c r="F26" s="30">
        <v>77158</v>
      </c>
      <c r="G26" s="31"/>
      <c r="H26" s="7" t="s">
        <v>49</v>
      </c>
      <c r="I26" s="121">
        <f>B26/D$3</f>
        <v>86.796052631578945</v>
      </c>
      <c r="J26" s="121">
        <f>C26/D$6</f>
        <v>521.85714285714289</v>
      </c>
      <c r="K26" s="121">
        <f>D26/D$4</f>
        <v>250.36363636363637</v>
      </c>
      <c r="L26" s="121">
        <f>E26/$D$5</f>
        <v>344.70198675496687</v>
      </c>
      <c r="N26" s="24" t="s">
        <v>49</v>
      </c>
      <c r="O26" s="118">
        <f>I26*B$3*100</f>
        <v>113529236.84210525</v>
      </c>
      <c r="P26" s="118">
        <f>J26*B$6*100</f>
        <v>32923132.171428576</v>
      </c>
      <c r="Q26" s="118">
        <f>K26*B$4*100</f>
        <v>404687030.72727269</v>
      </c>
      <c r="R26" s="118">
        <f>L26*B$5*100</f>
        <v>685433314.44139075</v>
      </c>
      <c r="S26" s="118">
        <f>SUM(O26:R26)</f>
        <v>1236572714.1821973</v>
      </c>
      <c r="T26" s="26">
        <f>S26/$S$30</f>
        <v>0.46228748913026574</v>
      </c>
      <c r="V26"/>
      <c r="W26"/>
      <c r="X26"/>
      <c r="Y26"/>
      <c r="Z26"/>
      <c r="AA26"/>
      <c r="AB26"/>
    </row>
    <row r="27" spans="1:28" x14ac:dyDescent="0.2">
      <c r="A27" s="30" t="s">
        <v>50</v>
      </c>
      <c r="B27" s="30">
        <v>7646</v>
      </c>
      <c r="C27" s="30">
        <v>2676</v>
      </c>
      <c r="D27" s="30">
        <v>17371</v>
      </c>
      <c r="E27" s="30">
        <v>21636</v>
      </c>
      <c r="F27" s="30">
        <v>49329</v>
      </c>
      <c r="G27" s="31"/>
      <c r="H27" s="7" t="s">
        <v>50</v>
      </c>
      <c r="I27" s="121">
        <f t="shared" ref="I27:I30" si="11">B27/D$3</f>
        <v>50.30263157894737</v>
      </c>
      <c r="J27" s="121">
        <f t="shared" ref="J27:J30" si="12">C27/D$6</f>
        <v>382.28571428571428</v>
      </c>
      <c r="K27" s="121">
        <f t="shared" ref="K27:K30" si="13">D27/D$4</f>
        <v>526.39393939393938</v>
      </c>
      <c r="L27" s="121">
        <f t="shared" ref="L27:L30" si="14">E27/$D$5</f>
        <v>143.28476821192052</v>
      </c>
      <c r="N27" s="24" t="s">
        <v>50</v>
      </c>
      <c r="O27" s="118">
        <f t="shared" ref="O27:O29" si="15">I27*B$3*100</f>
        <v>65795842.105263159</v>
      </c>
      <c r="P27" s="118">
        <f t="shared" ref="P27:P30" si="16">J27*B$6*100</f>
        <v>24117794.057142857</v>
      </c>
      <c r="Q27" s="118">
        <f t="shared" ref="Q27:Q30" si="17">K27*B$4*100</f>
        <v>850861584.45454538</v>
      </c>
      <c r="R27" s="118">
        <f t="shared" ref="R27:R30" si="18">L27*B$5*100</f>
        <v>284919023.84733772</v>
      </c>
      <c r="S27" s="118">
        <f t="shared" ref="S27:S30" si="19">SUM(O27:R27)</f>
        <v>1225694244.4642892</v>
      </c>
      <c r="T27" s="26">
        <f t="shared" ref="T27:T29" si="20">S27/$S$30</f>
        <v>0.45822061914858636</v>
      </c>
      <c r="V27"/>
      <c r="W27"/>
      <c r="X27"/>
      <c r="Y27"/>
      <c r="Z27"/>
      <c r="AA27"/>
      <c r="AB27"/>
    </row>
    <row r="28" spans="1:28" x14ac:dyDescent="0.2">
      <c r="A28" s="30" t="s">
        <v>51</v>
      </c>
      <c r="B28" s="30">
        <v>105</v>
      </c>
      <c r="C28" s="30">
        <v>0</v>
      </c>
      <c r="D28" s="30">
        <v>4</v>
      </c>
      <c r="E28" s="30">
        <v>12168</v>
      </c>
      <c r="F28" s="30">
        <v>12277</v>
      </c>
      <c r="G28" s="31"/>
      <c r="H28" s="7" t="s">
        <v>51</v>
      </c>
      <c r="I28" s="121">
        <f t="shared" si="11"/>
        <v>0.69078947368421051</v>
      </c>
      <c r="J28" s="121">
        <f t="shared" si="12"/>
        <v>0</v>
      </c>
      <c r="K28" s="121">
        <f t="shared" si="13"/>
        <v>0.12121212121212122</v>
      </c>
      <c r="L28" s="121">
        <f t="shared" si="14"/>
        <v>80.58278145695364</v>
      </c>
      <c r="N28" s="24" t="s">
        <v>51</v>
      </c>
      <c r="O28" s="118">
        <f t="shared" si="15"/>
        <v>903552.6315789473</v>
      </c>
      <c r="P28" s="118">
        <f t="shared" si="16"/>
        <v>0</v>
      </c>
      <c r="Q28" s="118">
        <f t="shared" si="17"/>
        <v>195926.90909090909</v>
      </c>
      <c r="R28" s="118">
        <f t="shared" si="18"/>
        <v>160237321.231947</v>
      </c>
      <c r="S28" s="118">
        <f t="shared" si="19"/>
        <v>161336800.77261686</v>
      </c>
      <c r="T28" s="26">
        <f t="shared" si="20"/>
        <v>6.0315081901842552E-2</v>
      </c>
      <c r="V28"/>
      <c r="W28"/>
      <c r="X28"/>
      <c r="Y28"/>
      <c r="Z28"/>
      <c r="AA28"/>
      <c r="AB28"/>
    </row>
    <row r="29" spans="1:28" x14ac:dyDescent="0.2">
      <c r="A29" s="30" t="s">
        <v>52</v>
      </c>
      <c r="B29" s="30">
        <v>246</v>
      </c>
      <c r="C29" s="30">
        <v>58</v>
      </c>
      <c r="D29" s="30">
        <v>350</v>
      </c>
      <c r="E29" s="30">
        <v>2393</v>
      </c>
      <c r="F29" s="30">
        <v>3047</v>
      </c>
      <c r="G29" s="31"/>
      <c r="H29" s="7" t="s">
        <v>52</v>
      </c>
      <c r="I29" s="121">
        <f t="shared" si="11"/>
        <v>1.618421052631579</v>
      </c>
      <c r="J29" s="121">
        <f t="shared" si="12"/>
        <v>8.2857142857142865</v>
      </c>
      <c r="K29" s="121">
        <f t="shared" si="13"/>
        <v>10.606060606060606</v>
      </c>
      <c r="L29" s="121">
        <f t="shared" si="14"/>
        <v>15.847682119205299</v>
      </c>
      <c r="N29" s="24" t="s">
        <v>52</v>
      </c>
      <c r="O29" s="118">
        <f t="shared" si="15"/>
        <v>2116894.7368421052</v>
      </c>
      <c r="P29" s="118">
        <f t="shared" si="16"/>
        <v>522732.45714285719</v>
      </c>
      <c r="Q29" s="118">
        <f t="shared" si="17"/>
        <v>17143604.545454543</v>
      </c>
      <c r="R29" s="118">
        <f t="shared" si="18"/>
        <v>31512813.092377484</v>
      </c>
      <c r="S29" s="118">
        <f t="shared" si="19"/>
        <v>51296044.831816986</v>
      </c>
      <c r="T29" s="26">
        <f t="shared" si="20"/>
        <v>1.9176809819305342E-2</v>
      </c>
      <c r="V29"/>
      <c r="W29"/>
      <c r="X29"/>
      <c r="Y29"/>
      <c r="Z29"/>
      <c r="AA29"/>
      <c r="AB29"/>
    </row>
    <row r="30" spans="1:28" x14ac:dyDescent="0.2">
      <c r="A30" s="30" t="s">
        <v>185</v>
      </c>
      <c r="B30" s="30">
        <v>21190</v>
      </c>
      <c r="C30" s="30">
        <v>6387</v>
      </c>
      <c r="D30" s="30">
        <v>25987</v>
      </c>
      <c r="E30" s="30">
        <v>88247</v>
      </c>
      <c r="F30" s="30">
        <v>141811</v>
      </c>
      <c r="G30" s="31"/>
      <c r="H30" s="7" t="s">
        <v>185</v>
      </c>
      <c r="I30" s="121">
        <f t="shared" si="11"/>
        <v>139.40789473684211</v>
      </c>
      <c r="J30" s="121">
        <f t="shared" si="12"/>
        <v>912.42857142857144</v>
      </c>
      <c r="K30" s="121">
        <f t="shared" si="13"/>
        <v>787.4848484848485</v>
      </c>
      <c r="L30" s="121">
        <f t="shared" si="14"/>
        <v>584.41721854304637</v>
      </c>
      <c r="N30" s="24" t="s">
        <v>185</v>
      </c>
      <c r="O30" s="118">
        <f>I30*B$3*100</f>
        <v>182345526.31578949</v>
      </c>
      <c r="P30" s="118">
        <f t="shared" si="16"/>
        <v>57563658.68571429</v>
      </c>
      <c r="Q30" s="118">
        <f t="shared" si="17"/>
        <v>1272888146.6363637</v>
      </c>
      <c r="R30" s="118">
        <f t="shared" si="18"/>
        <v>1162102472.6130531</v>
      </c>
      <c r="S30" s="118">
        <f t="shared" si="19"/>
        <v>2674899804.2509203</v>
      </c>
      <c r="T30" s="26">
        <f>S30/$S$30</f>
        <v>1</v>
      </c>
      <c r="V30"/>
      <c r="W30"/>
      <c r="X30"/>
      <c r="Y30"/>
      <c r="Z30"/>
      <c r="AA30"/>
      <c r="AB30"/>
    </row>
    <row r="31" spans="1:28" x14ac:dyDescent="0.2">
      <c r="H31" s="56"/>
      <c r="I31" s="11"/>
      <c r="J31" s="11"/>
      <c r="K31" s="11"/>
      <c r="L31" s="11"/>
      <c r="V31"/>
      <c r="W31"/>
      <c r="X31"/>
      <c r="Y31"/>
      <c r="Z31"/>
      <c r="AA31"/>
      <c r="AB31"/>
    </row>
    <row r="32" spans="1:28" s="4" customFormat="1" x14ac:dyDescent="0.2">
      <c r="A32" s="5" t="s">
        <v>199</v>
      </c>
      <c r="B32" s="23" t="s">
        <v>222</v>
      </c>
      <c r="H32" s="5" t="s">
        <v>195</v>
      </c>
      <c r="N32" s="5" t="s">
        <v>196</v>
      </c>
    </row>
    <row r="33" spans="1:29" x14ac:dyDescent="0.2">
      <c r="A33" s="7"/>
      <c r="B33" s="7" t="s">
        <v>3</v>
      </c>
      <c r="C33" s="7" t="s">
        <v>7</v>
      </c>
      <c r="D33" s="7" t="s">
        <v>8</v>
      </c>
      <c r="E33" s="7" t="s">
        <v>9</v>
      </c>
      <c r="H33" s="21"/>
      <c r="I33" s="21" t="s">
        <v>3</v>
      </c>
      <c r="J33" s="21" t="s">
        <v>7</v>
      </c>
      <c r="K33" s="21" t="s">
        <v>8</v>
      </c>
      <c r="L33" s="21" t="s">
        <v>9</v>
      </c>
      <c r="N33" s="25"/>
      <c r="O33" s="21" t="s">
        <v>3</v>
      </c>
      <c r="P33" s="21" t="s">
        <v>7</v>
      </c>
      <c r="Q33" s="21" t="s">
        <v>8</v>
      </c>
      <c r="R33" s="21" t="s">
        <v>9</v>
      </c>
      <c r="S33" s="22" t="s">
        <v>10</v>
      </c>
      <c r="T33" s="25" t="s">
        <v>189</v>
      </c>
      <c r="V33"/>
      <c r="W33"/>
      <c r="X33"/>
      <c r="Y33"/>
      <c r="Z33"/>
      <c r="AA33"/>
      <c r="AB33"/>
    </row>
    <row r="34" spans="1:29" x14ac:dyDescent="0.2">
      <c r="A34" s="7" t="s">
        <v>45</v>
      </c>
      <c r="B34" s="116">
        <v>10221</v>
      </c>
      <c r="C34" s="116">
        <v>5245</v>
      </c>
      <c r="D34" s="116">
        <v>23760</v>
      </c>
      <c r="E34" s="116">
        <v>28782</v>
      </c>
      <c r="H34" s="7" t="s">
        <v>45</v>
      </c>
      <c r="I34" s="121">
        <f>B34/D$3</f>
        <v>67.243421052631575</v>
      </c>
      <c r="J34" s="121">
        <f>C34/D$6</f>
        <v>749.28571428571433</v>
      </c>
      <c r="K34" s="121">
        <f>D34/D$4</f>
        <v>720</v>
      </c>
      <c r="L34" s="121">
        <f>E34/$D$5</f>
        <v>190.60927152317882</v>
      </c>
      <c r="N34" s="24" t="s">
        <v>218</v>
      </c>
      <c r="O34" s="118">
        <f>I34*B$3*100</f>
        <v>87954394.736842096</v>
      </c>
      <c r="P34" s="118">
        <f>J34*B$6*100</f>
        <v>47271236.857142866</v>
      </c>
      <c r="Q34" s="118">
        <f>K34*B$4*100</f>
        <v>1163805840</v>
      </c>
      <c r="R34" s="118">
        <f>L34*B$5*100</f>
        <v>379022894.45249003</v>
      </c>
      <c r="S34" s="118">
        <f>SUM(O34:R34)</f>
        <v>1678054366.0464752</v>
      </c>
      <c r="T34" s="26">
        <f>S34/$S$37</f>
        <v>0.62733354100954741</v>
      </c>
      <c r="V34"/>
      <c r="W34"/>
      <c r="X34"/>
      <c r="Y34"/>
      <c r="Z34"/>
      <c r="AA34"/>
      <c r="AB34"/>
    </row>
    <row r="35" spans="1:29" x14ac:dyDescent="0.2">
      <c r="A35" s="7" t="s">
        <v>47</v>
      </c>
      <c r="B35" s="116">
        <v>7344</v>
      </c>
      <c r="C35" s="116">
        <v>807</v>
      </c>
      <c r="D35" s="116">
        <v>1451</v>
      </c>
      <c r="E35" s="116">
        <v>24429</v>
      </c>
      <c r="H35" s="7" t="s">
        <v>47</v>
      </c>
      <c r="I35" s="121">
        <f t="shared" ref="I35:I36" si="21">B35/D$3</f>
        <v>48.315789473684212</v>
      </c>
      <c r="J35" s="121">
        <f t="shared" ref="J35:J37" si="22">C35/D$6</f>
        <v>115.28571428571429</v>
      </c>
      <c r="K35" s="121">
        <f t="shared" ref="K35:K37" si="23">D35/D$4</f>
        <v>43.969696969696969</v>
      </c>
      <c r="L35" s="121">
        <f t="shared" ref="L35:L37" si="24">E35/$D$5</f>
        <v>161.78145695364239</v>
      </c>
      <c r="N35" s="24" t="s">
        <v>47</v>
      </c>
      <c r="O35" s="118">
        <f t="shared" ref="O35:O36" si="25">I35*B$3*100</f>
        <v>63197052.631578952</v>
      </c>
      <c r="P35" s="118">
        <f t="shared" ref="P35:P37" si="26">J35*B$6*100</f>
        <v>7273191.2571428576</v>
      </c>
      <c r="Q35" s="118">
        <f t="shared" ref="Q35:Q37" si="27">K35*B$4*100</f>
        <v>71072486.272727266</v>
      </c>
      <c r="R35" s="118">
        <f t="shared" ref="R35:R37" si="28">L35*B$5*100</f>
        <v>321699335.99401987</v>
      </c>
      <c r="S35" s="118">
        <f t="shared" ref="S35:S36" si="29">SUM(O35:R35)</f>
        <v>463242066.15546894</v>
      </c>
      <c r="T35" s="26">
        <f t="shared" ref="T35:T37" si="30">S35/$S$37</f>
        <v>0.1731810909026536</v>
      </c>
      <c r="V35"/>
      <c r="W35"/>
      <c r="X35"/>
      <c r="Y35"/>
      <c r="Z35"/>
      <c r="AA35"/>
      <c r="AB35"/>
    </row>
    <row r="36" spans="1:29" x14ac:dyDescent="0.2">
      <c r="A36" s="7" t="s">
        <v>46</v>
      </c>
      <c r="B36" s="116">
        <v>3625</v>
      </c>
      <c r="C36" s="116">
        <v>335</v>
      </c>
      <c r="D36" s="116">
        <v>776</v>
      </c>
      <c r="E36" s="116">
        <v>35036</v>
      </c>
      <c r="H36" s="7" t="s">
        <v>46</v>
      </c>
      <c r="I36" s="121">
        <f t="shared" si="21"/>
        <v>23.848684210526315</v>
      </c>
      <c r="J36" s="121">
        <f t="shared" si="22"/>
        <v>47.857142857142854</v>
      </c>
      <c r="K36" s="121">
        <f t="shared" si="23"/>
        <v>23.515151515151516</v>
      </c>
      <c r="L36" s="121">
        <f t="shared" si="24"/>
        <v>232.02649006622516</v>
      </c>
      <c r="N36" s="24" t="s">
        <v>219</v>
      </c>
      <c r="O36" s="118">
        <f t="shared" si="25"/>
        <v>31194078.947368421</v>
      </c>
      <c r="P36" s="118">
        <f t="shared" si="26"/>
        <v>3019230.5714285714</v>
      </c>
      <c r="Q36" s="118">
        <f t="shared" si="27"/>
        <v>38009820.36363636</v>
      </c>
      <c r="R36" s="118">
        <f t="shared" si="28"/>
        <v>461380242.16654301</v>
      </c>
      <c r="S36" s="118">
        <f t="shared" si="29"/>
        <v>533603372.04897636</v>
      </c>
      <c r="T36" s="26">
        <f t="shared" si="30"/>
        <v>0.19948536808779901</v>
      </c>
      <c r="V36"/>
      <c r="W36"/>
      <c r="X36"/>
      <c r="Y36"/>
      <c r="Z36"/>
      <c r="AA36"/>
      <c r="AB36"/>
    </row>
    <row r="37" spans="1:29" ht="13.5" customHeight="1" x14ac:dyDescent="0.2">
      <c r="A37" s="10" t="s">
        <v>10</v>
      </c>
      <c r="B37" s="55">
        <f>SUM(B34:B36)</f>
        <v>21190</v>
      </c>
      <c r="C37" s="55">
        <f>SUM(C34:C36)</f>
        <v>6387</v>
      </c>
      <c r="D37" s="55">
        <f>SUM(D34:D36)</f>
        <v>25987</v>
      </c>
      <c r="E37" s="55">
        <f>SUM(E34:E36)</f>
        <v>88247</v>
      </c>
      <c r="H37" s="10" t="s">
        <v>10</v>
      </c>
      <c r="I37" s="121">
        <f>B37/D$3</f>
        <v>139.40789473684211</v>
      </c>
      <c r="J37" s="121">
        <f t="shared" si="22"/>
        <v>912.42857142857144</v>
      </c>
      <c r="K37" s="121">
        <f t="shared" si="23"/>
        <v>787.4848484848485</v>
      </c>
      <c r="L37" s="121">
        <f t="shared" si="24"/>
        <v>584.41721854304637</v>
      </c>
      <c r="N37" s="24" t="s">
        <v>10</v>
      </c>
      <c r="O37" s="118">
        <f>I37*B$3*100</f>
        <v>182345526.31578949</v>
      </c>
      <c r="P37" s="118">
        <f t="shared" si="26"/>
        <v>57563658.68571429</v>
      </c>
      <c r="Q37" s="118">
        <f t="shared" si="27"/>
        <v>1272888146.6363637</v>
      </c>
      <c r="R37" s="118">
        <f t="shared" si="28"/>
        <v>1162102472.6130531</v>
      </c>
      <c r="S37" s="118">
        <f>SUM(O37:R37)</f>
        <v>2674899804.2509203</v>
      </c>
      <c r="T37" s="26">
        <f t="shared" si="30"/>
        <v>1</v>
      </c>
      <c r="V37"/>
      <c r="W37"/>
      <c r="X37"/>
      <c r="Y37"/>
      <c r="Z37"/>
      <c r="AA37"/>
      <c r="AB37"/>
    </row>
    <row r="38" spans="1:29" s="5" customFormat="1" x14ac:dyDescent="0.2">
      <c r="A38" s="5" t="s">
        <v>200</v>
      </c>
      <c r="B38" s="23" t="s">
        <v>223</v>
      </c>
      <c r="C38" s="4"/>
      <c r="H38" s="27"/>
      <c r="I38" s="27"/>
      <c r="J38" s="27"/>
      <c r="K38" s="27"/>
      <c r="L38" s="27"/>
    </row>
    <row r="39" spans="1:29" x14ac:dyDescent="0.2">
      <c r="A39" s="7"/>
      <c r="B39" s="7" t="s">
        <v>3</v>
      </c>
      <c r="C39" s="7" t="s">
        <v>7</v>
      </c>
      <c r="D39" s="7" t="s">
        <v>8</v>
      </c>
      <c r="E39" s="7" t="s">
        <v>9</v>
      </c>
      <c r="H39" s="6"/>
      <c r="I39" s="24" t="s">
        <v>197</v>
      </c>
      <c r="J39" s="6"/>
      <c r="N39" s="105"/>
      <c r="O39" s="105"/>
      <c r="P39" s="105"/>
      <c r="Q39" s="105"/>
      <c r="R39" s="105"/>
      <c r="S39" s="105"/>
      <c r="T39" s="105"/>
      <c r="U39" s="283"/>
      <c r="V39" s="112"/>
    </row>
    <row r="40" spans="1:29" x14ac:dyDescent="0.2">
      <c r="A40" s="7" t="s">
        <v>15</v>
      </c>
      <c r="B40" s="110">
        <v>2.4829579423061472E-2</v>
      </c>
      <c r="C40" s="110">
        <v>9.2444461786587578E-3</v>
      </c>
      <c r="D40" s="110">
        <v>5.8766946161697177E-3</v>
      </c>
      <c r="E40" s="110">
        <v>4.1563644694918848E-2</v>
      </c>
      <c r="H40" s="24" t="s">
        <v>15</v>
      </c>
      <c r="I40" s="110">
        <f>B40*C$3+C40*C$6+D40*C$4+E40*C$5</f>
        <v>2.5162528180019954E-2</v>
      </c>
      <c r="J40" s="3"/>
      <c r="N40" s="105"/>
      <c r="O40" s="105"/>
      <c r="P40" s="105"/>
      <c r="Q40" s="105"/>
      <c r="R40" s="105"/>
      <c r="S40" s="105"/>
      <c r="T40" s="105"/>
      <c r="V40" s="283"/>
    </row>
    <row r="41" spans="1:29" x14ac:dyDescent="0.2">
      <c r="A41" s="7" t="s">
        <v>16</v>
      </c>
      <c r="B41" s="110">
        <v>1.7265572209481647E-2</v>
      </c>
      <c r="C41" s="110">
        <v>6.5780916705686487E-3</v>
      </c>
      <c r="D41" s="110">
        <v>3.1989084973530002E-3</v>
      </c>
      <c r="E41" s="110">
        <v>3.3877488491045792E-2</v>
      </c>
      <c r="H41" s="24" t="s">
        <v>16</v>
      </c>
      <c r="I41" s="110">
        <f t="shared" ref="I41:I54" si="31">B41*C$3+C41*C$6+D41*C$4+E41*C$5</f>
        <v>1.9199047736439188E-2</v>
      </c>
      <c r="J41" s="3"/>
      <c r="N41" s="105"/>
      <c r="O41" s="105"/>
      <c r="P41" s="105"/>
      <c r="Q41" s="105"/>
      <c r="R41" s="105"/>
      <c r="S41" s="105"/>
      <c r="T41" s="105"/>
      <c r="U41" s="283"/>
      <c r="V41" s="283"/>
      <c r="Y41" s="11"/>
      <c r="Z41" s="11"/>
      <c r="AA41" s="11"/>
    </row>
    <row r="42" spans="1:29" x14ac:dyDescent="0.2">
      <c r="A42" s="7" t="s">
        <v>17</v>
      </c>
      <c r="B42" s="110">
        <v>0.23779036556328861</v>
      </c>
      <c r="C42" s="110">
        <v>0.42325126164091359</v>
      </c>
      <c r="D42" s="110">
        <v>0.51542224572755091</v>
      </c>
      <c r="E42" s="110">
        <v>0.17721980718562153</v>
      </c>
      <c r="H42" s="24" t="s">
        <v>17</v>
      </c>
      <c r="I42" s="110">
        <f t="shared" si="31"/>
        <v>0.30612289664654219</v>
      </c>
      <c r="J42" s="3"/>
      <c r="N42" s="105"/>
      <c r="O42" s="105"/>
      <c r="P42" s="105"/>
      <c r="Q42" s="105"/>
      <c r="R42" s="105"/>
      <c r="S42" s="105"/>
      <c r="T42" s="105"/>
      <c r="U42" s="54"/>
      <c r="Y42" s="11"/>
      <c r="Z42" s="11"/>
      <c r="AA42" s="11"/>
    </row>
    <row r="43" spans="1:29" x14ac:dyDescent="0.2">
      <c r="A43" s="7" t="s">
        <v>18</v>
      </c>
      <c r="B43" s="110">
        <v>7.3160958544587817E-2</v>
      </c>
      <c r="C43" s="110">
        <v>1.5476236928359607E-2</v>
      </c>
      <c r="D43" s="110">
        <v>9.6542202145735671E-3</v>
      </c>
      <c r="E43" s="110">
        <v>4.5210225114541432E-2</v>
      </c>
      <c r="H43" s="24" t="s">
        <v>18</v>
      </c>
      <c r="I43" s="110">
        <f t="shared" si="31"/>
        <v>4.0630425187412424E-2</v>
      </c>
      <c r="J43" s="3"/>
      <c r="N43" s="105"/>
      <c r="O43" s="105"/>
      <c r="P43" s="105"/>
      <c r="Q43" s="105"/>
      <c r="R43" s="105"/>
      <c r="S43" s="105"/>
      <c r="T43" s="105"/>
      <c r="U43" s="54"/>
      <c r="Y43" s="11"/>
      <c r="Z43" s="56"/>
      <c r="AA43" s="124"/>
    </row>
    <row r="44" spans="1:29" x14ac:dyDescent="0.2">
      <c r="A44" s="7" t="s">
        <v>19</v>
      </c>
      <c r="B44" s="110">
        <v>3.4340405460752871E-2</v>
      </c>
      <c r="C44" s="110">
        <v>3.9075100150876646E-2</v>
      </c>
      <c r="D44" s="110">
        <v>4.1564606738136819E-2</v>
      </c>
      <c r="E44" s="110">
        <v>2.2616280312576564E-2</v>
      </c>
      <c r="H44" s="24" t="s">
        <v>19</v>
      </c>
      <c r="I44" s="110">
        <f t="shared" si="31"/>
        <v>3.2061990256134161E-2</v>
      </c>
      <c r="J44" s="3"/>
      <c r="N44" s="105"/>
      <c r="O44" s="105"/>
      <c r="P44" s="105"/>
      <c r="Q44" s="105"/>
      <c r="R44" s="105"/>
      <c r="S44" s="105"/>
      <c r="T44" s="105"/>
      <c r="Y44" s="11"/>
      <c r="Z44" s="56"/>
      <c r="AA44" s="124"/>
    </row>
    <row r="45" spans="1:29" x14ac:dyDescent="0.2">
      <c r="A45" s="7" t="s">
        <v>20</v>
      </c>
      <c r="B45" s="110">
        <v>7.3920957184278976E-2</v>
      </c>
      <c r="C45" s="110">
        <v>4.2877906976744186E-2</v>
      </c>
      <c r="D45" s="110">
        <v>2.6093225449855428E-2</v>
      </c>
      <c r="E45" s="110">
        <v>0.12805564858211987</v>
      </c>
      <c r="H45" s="24" t="s">
        <v>20</v>
      </c>
      <c r="I45" s="110">
        <f t="shared" si="31"/>
        <v>7.9624119014764072E-2</v>
      </c>
      <c r="J45" s="3"/>
      <c r="N45" s="105"/>
      <c r="O45" s="105"/>
      <c r="P45" s="105"/>
      <c r="Q45" s="105"/>
      <c r="R45" s="105"/>
      <c r="S45" s="105"/>
      <c r="T45" s="105"/>
      <c r="Y45" s="11"/>
      <c r="Z45" s="56"/>
      <c r="AA45" s="124"/>
    </row>
    <row r="46" spans="1:29" x14ac:dyDescent="0.2">
      <c r="A46" s="7" t="s">
        <v>21</v>
      </c>
      <c r="B46" s="110">
        <v>9.9364647051604499E-2</v>
      </c>
      <c r="C46" s="110">
        <v>0.12417733208469903</v>
      </c>
      <c r="D46" s="110">
        <v>0.10658339038631152</v>
      </c>
      <c r="E46" s="110">
        <v>6.7317447623912757E-2</v>
      </c>
      <c r="H46" s="24" t="s">
        <v>21</v>
      </c>
      <c r="I46" s="110">
        <f t="shared" si="31"/>
        <v>8.9217573479437665E-2</v>
      </c>
      <c r="J46" s="3"/>
      <c r="N46" s="105"/>
      <c r="O46" s="105"/>
      <c r="P46" s="105"/>
      <c r="Q46" s="105"/>
      <c r="R46" s="105"/>
      <c r="S46" s="105"/>
      <c r="T46" s="105"/>
      <c r="Y46" s="11"/>
      <c r="Z46" s="56"/>
      <c r="AA46" s="124"/>
    </row>
    <row r="47" spans="1:29" x14ac:dyDescent="0.2">
      <c r="A47" s="7" t="s">
        <v>22</v>
      </c>
      <c r="B47" s="110">
        <v>5.5311833553397791E-2</v>
      </c>
      <c r="C47" s="110">
        <v>4.7558659799177984E-2</v>
      </c>
      <c r="D47" s="110">
        <v>3.1284468799734462E-2</v>
      </c>
      <c r="E47" s="110">
        <v>5.4963169702195017E-2</v>
      </c>
      <c r="H47" s="24" t="s">
        <v>22</v>
      </c>
      <c r="I47" s="110">
        <f t="shared" si="31"/>
        <v>4.7269132963705635E-2</v>
      </c>
      <c r="J47" s="3"/>
      <c r="N47" s="105"/>
      <c r="O47" s="105"/>
      <c r="P47" s="105"/>
      <c r="Q47" s="105"/>
      <c r="R47" s="105"/>
      <c r="S47" s="105"/>
      <c r="T47" s="105"/>
      <c r="Y47" s="11"/>
      <c r="Z47" s="11"/>
      <c r="AA47" s="11"/>
    </row>
    <row r="48" spans="1:29" x14ac:dyDescent="0.2">
      <c r="A48" s="7" t="s">
        <v>23</v>
      </c>
      <c r="B48" s="110">
        <v>5.0517730590832408E-2</v>
      </c>
      <c r="C48" s="110">
        <v>4.5750741376619324E-2</v>
      </c>
      <c r="D48" s="110">
        <v>2.7831523336944764E-2</v>
      </c>
      <c r="E48" s="110">
        <v>7.6464181788583843E-2</v>
      </c>
      <c r="H48" s="24" t="s">
        <v>23</v>
      </c>
      <c r="I48" s="110">
        <f t="shared" si="31"/>
        <v>5.3456529312108536E-2</v>
      </c>
      <c r="J48" s="3"/>
      <c r="N48" s="105"/>
      <c r="O48" s="105"/>
      <c r="P48" s="105"/>
      <c r="Q48" s="105"/>
      <c r="R48" s="105"/>
      <c r="S48" s="105"/>
      <c r="T48" s="105"/>
      <c r="U48" s="54"/>
      <c r="Y48" s="11"/>
      <c r="Z48" s="11"/>
      <c r="AA48" s="11"/>
      <c r="AC48" s="54"/>
    </row>
    <row r="49" spans="1:28" x14ac:dyDescent="0.2">
      <c r="A49" s="7" t="s">
        <v>24</v>
      </c>
      <c r="B49" s="110">
        <v>4.9264373560524627E-2</v>
      </c>
      <c r="C49" s="110">
        <v>4.4635424795796262E-2</v>
      </c>
      <c r="D49" s="110">
        <v>3.705514477864328E-2</v>
      </c>
      <c r="E49" s="110">
        <v>8.283583153050593E-2</v>
      </c>
      <c r="H49" s="24" t="s">
        <v>24</v>
      </c>
      <c r="I49" s="110">
        <f t="shared" si="31"/>
        <v>5.8655355376981445E-2</v>
      </c>
      <c r="J49" s="3"/>
      <c r="N49" s="105"/>
      <c r="O49" s="105"/>
      <c r="P49" s="105"/>
      <c r="Q49" s="105"/>
      <c r="R49" s="105"/>
      <c r="S49" s="105"/>
      <c r="T49" s="105"/>
      <c r="Y49" s="11"/>
      <c r="Z49" s="11"/>
      <c r="AA49" s="11"/>
    </row>
    <row r="50" spans="1:28" x14ac:dyDescent="0.2">
      <c r="A50" s="7" t="s">
        <v>25</v>
      </c>
      <c r="B50" s="110">
        <v>3.0369387925090356E-2</v>
      </c>
      <c r="C50" s="110">
        <v>2.3364744290099371E-2</v>
      </c>
      <c r="D50" s="110">
        <v>2.6670211494948415E-2</v>
      </c>
      <c r="E50" s="110">
        <v>5.3792542296331659E-2</v>
      </c>
      <c r="H50" s="24" t="s">
        <v>25</v>
      </c>
      <c r="I50" s="110">
        <f t="shared" si="31"/>
        <v>3.8439226648442987E-2</v>
      </c>
      <c r="J50" s="3"/>
      <c r="R50" s="11"/>
      <c r="S50" s="11"/>
    </row>
    <row r="51" spans="1:28" x14ac:dyDescent="0.2">
      <c r="A51" s="7" t="s">
        <v>26</v>
      </c>
      <c r="B51" s="110">
        <v>0.1372852276866223</v>
      </c>
      <c r="C51" s="110">
        <v>8.2219642578429841E-2</v>
      </c>
      <c r="D51" s="110">
        <v>4.7830715964245624E-2</v>
      </c>
      <c r="E51" s="110">
        <v>4.0377944245084403E-2</v>
      </c>
      <c r="H51" s="24" t="s">
        <v>26</v>
      </c>
      <c r="I51" s="110">
        <f t="shared" si="31"/>
        <v>6.8802793221689404E-2</v>
      </c>
      <c r="J51" s="3"/>
    </row>
    <row r="52" spans="1:28" x14ac:dyDescent="0.2">
      <c r="A52" s="7" t="s">
        <v>27</v>
      </c>
      <c r="B52" s="110">
        <v>5.2559672461286643E-2</v>
      </c>
      <c r="C52" s="110">
        <v>4.2204815046043391E-2</v>
      </c>
      <c r="D52" s="110">
        <v>2.0108473376477483E-2</v>
      </c>
      <c r="E52" s="110">
        <v>9.1551476637604004E-2</v>
      </c>
      <c r="H52" s="24" t="s">
        <v>27</v>
      </c>
      <c r="I52" s="110">
        <f t="shared" si="31"/>
        <v>5.7468701967560383E-2</v>
      </c>
      <c r="J52" s="3"/>
    </row>
    <row r="53" spans="1:28" x14ac:dyDescent="0.2">
      <c r="A53" s="7" t="s">
        <v>28</v>
      </c>
      <c r="B53" s="110">
        <v>1.7237478874551432E-2</v>
      </c>
      <c r="C53" s="110">
        <v>1.9103454554913895E-2</v>
      </c>
      <c r="D53" s="110">
        <v>5.663434049679518E-2</v>
      </c>
      <c r="E53" s="110">
        <v>5.2528736073192507E-2</v>
      </c>
      <c r="H53" s="24" t="s">
        <v>28</v>
      </c>
      <c r="I53" s="110">
        <f t="shared" si="31"/>
        <v>4.4161833481543011E-2</v>
      </c>
      <c r="J53" s="3"/>
    </row>
    <row r="54" spans="1:28" x14ac:dyDescent="0.2">
      <c r="A54" s="7" t="s">
        <v>29</v>
      </c>
      <c r="B54" s="110">
        <v>4.6781809910638551E-2</v>
      </c>
      <c r="C54" s="110">
        <v>3.4482141928099473E-2</v>
      </c>
      <c r="D54" s="110">
        <v>4.4191830122259877E-2</v>
      </c>
      <c r="E54" s="110">
        <v>3.1625575721765858E-2</v>
      </c>
      <c r="H54" s="24" t="s">
        <v>29</v>
      </c>
      <c r="I54" s="110">
        <f t="shared" si="31"/>
        <v>3.9727846527218932E-2</v>
      </c>
      <c r="J54" s="3"/>
    </row>
    <row r="55" spans="1:28" x14ac:dyDescent="0.2">
      <c r="B55" s="117">
        <f>SUM(B40:B54)</f>
        <v>0.99999999999999989</v>
      </c>
      <c r="C55" s="117">
        <f t="shared" ref="C55:E55" si="32">SUM(C40:C54)</f>
        <v>1</v>
      </c>
      <c r="D55" s="117">
        <f t="shared" si="32"/>
        <v>0.99999999999999978</v>
      </c>
      <c r="E55" s="117">
        <f t="shared" si="32"/>
        <v>1</v>
      </c>
    </row>
    <row r="56" spans="1:28" s="4" customFormat="1" x14ac:dyDescent="0.2">
      <c r="A56" s="5" t="s">
        <v>202</v>
      </c>
      <c r="I56" s="5" t="s">
        <v>224</v>
      </c>
    </row>
    <row r="57" spans="1:28" x14ac:dyDescent="0.2">
      <c r="B57" t="s">
        <v>3</v>
      </c>
      <c r="C57" t="s">
        <v>7</v>
      </c>
      <c r="D57" t="s">
        <v>8</v>
      </c>
      <c r="E57" t="s">
        <v>9</v>
      </c>
      <c r="F57" t="s">
        <v>10</v>
      </c>
      <c r="I57" s="7" t="s">
        <v>203</v>
      </c>
      <c r="J57" s="7" t="s">
        <v>3</v>
      </c>
      <c r="K57" s="7" t="s">
        <v>7</v>
      </c>
      <c r="L57" s="7" t="s">
        <v>8</v>
      </c>
      <c r="M57" s="7" t="s">
        <v>9</v>
      </c>
    </row>
    <row r="58" spans="1:28" x14ac:dyDescent="0.2">
      <c r="A58" t="s">
        <v>45</v>
      </c>
      <c r="B58" s="118">
        <v>87954394.736842096</v>
      </c>
      <c r="C58" s="118">
        <v>47271236.857142866</v>
      </c>
      <c r="D58" s="118">
        <v>1163805840</v>
      </c>
      <c r="E58" s="118">
        <v>379022894.45249003</v>
      </c>
      <c r="F58" s="118">
        <f>SUM(B58:E58)</f>
        <v>1678054366.0464752</v>
      </c>
      <c r="G58" s="118"/>
      <c r="I58" s="7" t="s">
        <v>201</v>
      </c>
      <c r="J58" s="110">
        <v>0.61363858722238529</v>
      </c>
      <c r="K58" s="110">
        <v>0.50257387988560531</v>
      </c>
      <c r="L58" s="110">
        <v>0.71734006734006739</v>
      </c>
      <c r="M58" s="110">
        <v>0.64543812104787712</v>
      </c>
    </row>
    <row r="59" spans="1:28" x14ac:dyDescent="0.2">
      <c r="A59" t="s">
        <v>47</v>
      </c>
      <c r="B59" s="118">
        <v>63197052.631578952</v>
      </c>
      <c r="C59" s="118">
        <v>7273191.2571428576</v>
      </c>
      <c r="D59" s="118">
        <v>71072486.272727266</v>
      </c>
      <c r="E59" s="118">
        <v>321699335.99401987</v>
      </c>
      <c r="F59" s="118">
        <f t="shared" ref="F59:F60" si="33">SUM(B59:E59)</f>
        <v>463242066.15546894</v>
      </c>
      <c r="G59" s="30"/>
      <c r="I59" s="7" t="s">
        <v>204</v>
      </c>
      <c r="J59" s="110">
        <v>0.32579310344827589</v>
      </c>
      <c r="K59" s="110">
        <v>4.4776119402985072E-2</v>
      </c>
      <c r="L59" s="110">
        <v>0.31056701030927836</v>
      </c>
      <c r="M59" s="110">
        <v>7.0498915401301515E-2</v>
      </c>
    </row>
    <row r="60" spans="1:28" x14ac:dyDescent="0.2">
      <c r="A60" t="s">
        <v>46</v>
      </c>
      <c r="B60" s="118">
        <v>31194078.947368421</v>
      </c>
      <c r="C60" s="118">
        <v>3019230.5714285714</v>
      </c>
      <c r="D60" s="118">
        <v>38009820.36363636</v>
      </c>
      <c r="E60" s="118">
        <v>461380242.16654301</v>
      </c>
      <c r="F60" s="118">
        <f t="shared" si="33"/>
        <v>533603372.04897636</v>
      </c>
      <c r="G60" s="30"/>
      <c r="I60" s="105"/>
      <c r="J60" s="113"/>
      <c r="K60" s="113"/>
      <c r="L60" s="113"/>
      <c r="M60" s="113"/>
    </row>
    <row r="61" spans="1:28" x14ac:dyDescent="0.2">
      <c r="A61" t="s">
        <v>10</v>
      </c>
      <c r="B61" s="118">
        <f>SUM(B58:B60)</f>
        <v>182345526.31578946</v>
      </c>
      <c r="C61" s="118">
        <f t="shared" ref="C61:F61" si="34">SUM(C58:C60)</f>
        <v>57563658.685714297</v>
      </c>
      <c r="D61" s="118">
        <f t="shared" si="34"/>
        <v>1272888146.6363635</v>
      </c>
      <c r="E61" s="118">
        <f t="shared" si="34"/>
        <v>1162102472.6130528</v>
      </c>
      <c r="F61" s="118">
        <f t="shared" si="34"/>
        <v>2674899804.2509203</v>
      </c>
      <c r="G61" s="30"/>
      <c r="I61" s="105"/>
      <c r="J61" s="113"/>
      <c r="K61" s="113"/>
      <c r="L61" s="113"/>
      <c r="M61" s="113"/>
    </row>
    <row r="63" spans="1:28" s="4" customFormat="1" x14ac:dyDescent="0.2">
      <c r="A63" s="5" t="s">
        <v>205</v>
      </c>
    </row>
    <row r="64" spans="1:28" s="6" customFormat="1" x14ac:dyDescent="0.2">
      <c r="A64" s="7"/>
      <c r="B64" s="7" t="s">
        <v>3</v>
      </c>
      <c r="C64" s="7" t="s">
        <v>7</v>
      </c>
      <c r="D64" s="7" t="s">
        <v>8</v>
      </c>
      <c r="E64" s="7" t="s">
        <v>9</v>
      </c>
      <c r="F64" s="7"/>
      <c r="G64" s="24" t="s">
        <v>203</v>
      </c>
      <c r="V64" s="61"/>
      <c r="W64" s="61"/>
      <c r="X64" s="61"/>
      <c r="Y64" s="61"/>
      <c r="Z64" s="61"/>
      <c r="AA64" s="61"/>
      <c r="AB64" s="61"/>
    </row>
    <row r="65" spans="1:7" x14ac:dyDescent="0.2">
      <c r="A65" s="7" t="s">
        <v>201</v>
      </c>
      <c r="B65" s="125">
        <f>B58*J58</f>
        <v>53972210.526315786</v>
      </c>
      <c r="C65" s="125">
        <f>C58*K58</f>
        <v>23757288.914285716</v>
      </c>
      <c r="D65" s="125">
        <f>D58*L58</f>
        <v>834844559.63636374</v>
      </c>
      <c r="E65" s="125">
        <f>E58*M58</f>
        <v>244635824.82954302</v>
      </c>
      <c r="F65" s="125">
        <f>SUM(B65:E65)</f>
        <v>1157209883.9065082</v>
      </c>
      <c r="G65" s="32">
        <f>F65/F58</f>
        <v>0.68961405978336354</v>
      </c>
    </row>
    <row r="66" spans="1:7" x14ac:dyDescent="0.2">
      <c r="A66" s="7" t="s">
        <v>204</v>
      </c>
      <c r="B66" s="125">
        <f>B60*J59</f>
        <v>10162815.789473685</v>
      </c>
      <c r="C66" s="125">
        <f t="shared" ref="C66:E66" si="35">C60*K59</f>
        <v>135189.42857142855</v>
      </c>
      <c r="D66" s="125">
        <f t="shared" si="35"/>
        <v>11804596.272727272</v>
      </c>
      <c r="E66" s="125">
        <f t="shared" si="35"/>
        <v>32526806.660331123</v>
      </c>
      <c r="F66" s="125">
        <f>SUM(B66:E66)</f>
        <v>54629408.151103511</v>
      </c>
      <c r="G66" s="32">
        <f>F66/F60</f>
        <v>0.10237830383517403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H40" sqref="H40"/>
    </sheetView>
  </sheetViews>
  <sheetFormatPr defaultRowHeight="12.75" x14ac:dyDescent="0.2"/>
  <cols>
    <col min="3" max="3" width="10.7109375" bestFit="1" customWidth="1"/>
    <col min="6" max="6" width="10.7109375" bestFit="1" customWidth="1"/>
    <col min="13" max="13" width="10.7109375" bestFit="1" customWidth="1"/>
  </cols>
  <sheetData>
    <row r="1" spans="1:18" x14ac:dyDescent="0.2">
      <c r="A1" s="194" t="s">
        <v>0</v>
      </c>
      <c r="B1" s="194" t="s">
        <v>1</v>
      </c>
      <c r="C1" s="194" t="s">
        <v>2</v>
      </c>
    </row>
    <row r="2" spans="1:18" x14ac:dyDescent="0.2">
      <c r="A2" s="195" t="s">
        <v>10</v>
      </c>
      <c r="B2" s="195" t="s">
        <v>30</v>
      </c>
      <c r="C2" s="196">
        <v>238215.25</v>
      </c>
      <c r="F2" s="174"/>
      <c r="G2" s="174" t="s">
        <v>3</v>
      </c>
      <c r="H2" s="174" t="s">
        <v>7</v>
      </c>
      <c r="I2" s="174" t="s">
        <v>8</v>
      </c>
      <c r="J2" s="174" t="s">
        <v>9</v>
      </c>
      <c r="K2" s="174" t="s">
        <v>10</v>
      </c>
      <c r="M2" s="174"/>
      <c r="N2" s="174" t="s">
        <v>3</v>
      </c>
      <c r="O2" s="174" t="s">
        <v>7</v>
      </c>
      <c r="P2" s="174" t="s">
        <v>8</v>
      </c>
      <c r="Q2" s="174" t="s">
        <v>9</v>
      </c>
      <c r="R2" s="174" t="s">
        <v>10</v>
      </c>
    </row>
    <row r="3" spans="1:18" x14ac:dyDescent="0.2">
      <c r="A3" s="195" t="s">
        <v>10</v>
      </c>
      <c r="B3" s="195" t="s">
        <v>31</v>
      </c>
      <c r="C3" s="196">
        <v>410753.75</v>
      </c>
      <c r="F3" s="174" t="str">
        <f>B2</f>
        <v>accidental</v>
      </c>
      <c r="G3" s="125">
        <f>C10</f>
        <v>33172.75</v>
      </c>
      <c r="H3" s="125">
        <f>C8</f>
        <v>3225.5</v>
      </c>
      <c r="I3" s="125">
        <f>C6</f>
        <v>15870</v>
      </c>
      <c r="J3" s="125">
        <f>C4</f>
        <v>185947</v>
      </c>
      <c r="K3" s="125">
        <f>C2</f>
        <v>238215.25</v>
      </c>
      <c r="M3" s="174" t="s">
        <v>30</v>
      </c>
      <c r="N3" s="9">
        <f>G3/(SUM(G$3:G$4))</f>
        <v>0.36898276758626636</v>
      </c>
      <c r="O3" s="9">
        <f t="shared" ref="O3:R4" si="0">H3/(SUM(H$3:H$4))</f>
        <v>0.13348783793570815</v>
      </c>
      <c r="P3" s="9">
        <f t="shared" si="0"/>
        <v>0.14055597993955296</v>
      </c>
      <c r="Q3" s="9">
        <f t="shared" si="0"/>
        <v>0.44063922747671025</v>
      </c>
      <c r="R3" s="9">
        <f t="shared" si="0"/>
        <v>0.36706722509087492</v>
      </c>
    </row>
    <row r="4" spans="1:18" x14ac:dyDescent="0.2">
      <c r="A4" s="195" t="s">
        <v>9</v>
      </c>
      <c r="B4" s="195" t="s">
        <v>30</v>
      </c>
      <c r="C4" s="196">
        <v>185947</v>
      </c>
      <c r="F4" s="174" t="str">
        <f>B3</f>
        <v>intentional</v>
      </c>
      <c r="G4" s="125">
        <f>C11</f>
        <v>56730.5</v>
      </c>
      <c r="H4" s="125">
        <f>C9</f>
        <v>20937.75</v>
      </c>
      <c r="I4" s="125">
        <f>C7</f>
        <v>97038.75</v>
      </c>
      <c r="J4" s="125">
        <f>C5</f>
        <v>236046.75</v>
      </c>
      <c r="K4" s="125">
        <f>C3</f>
        <v>410753.75</v>
      </c>
      <c r="L4" s="105"/>
      <c r="M4" s="174" t="s">
        <v>31</v>
      </c>
      <c r="N4" s="9">
        <f>G4/(SUM(G$3:G$4))</f>
        <v>0.63101723241373364</v>
      </c>
      <c r="O4" s="9">
        <f t="shared" si="0"/>
        <v>0.86651216206429182</v>
      </c>
      <c r="P4" s="9">
        <f t="shared" si="0"/>
        <v>0.85944402006044707</v>
      </c>
      <c r="Q4" s="9">
        <f t="shared" si="0"/>
        <v>0.55936077252328975</v>
      </c>
      <c r="R4" s="9">
        <f t="shared" si="0"/>
        <v>0.63293277490912514</v>
      </c>
    </row>
    <row r="5" spans="1:18" x14ac:dyDescent="0.2">
      <c r="A5" s="195" t="s">
        <v>9</v>
      </c>
      <c r="B5" s="195" t="s">
        <v>31</v>
      </c>
      <c r="C5" s="196">
        <v>236046.75</v>
      </c>
    </row>
    <row r="6" spans="1:18" ht="22.5" x14ac:dyDescent="0.2">
      <c r="A6" s="195" t="s">
        <v>8</v>
      </c>
      <c r="B6" s="195" t="s">
        <v>30</v>
      </c>
      <c r="C6" s="196">
        <v>15870</v>
      </c>
    </row>
    <row r="7" spans="1:18" ht="22.5" x14ac:dyDescent="0.2">
      <c r="A7" s="195" t="s">
        <v>8</v>
      </c>
      <c r="B7" s="195" t="s">
        <v>31</v>
      </c>
      <c r="C7" s="196">
        <v>97038.75</v>
      </c>
    </row>
    <row r="8" spans="1:18" x14ac:dyDescent="0.2">
      <c r="A8" s="195" t="s">
        <v>7</v>
      </c>
      <c r="B8" s="195" t="s">
        <v>30</v>
      </c>
      <c r="C8" s="196">
        <v>3225.5</v>
      </c>
    </row>
    <row r="9" spans="1:18" x14ac:dyDescent="0.2">
      <c r="A9" s="195" t="s">
        <v>7</v>
      </c>
      <c r="B9" s="195" t="s">
        <v>31</v>
      </c>
      <c r="C9" s="196">
        <v>20937.75</v>
      </c>
    </row>
    <row r="10" spans="1:18" x14ac:dyDescent="0.2">
      <c r="A10" s="195" t="s">
        <v>3</v>
      </c>
      <c r="B10" s="195" t="s">
        <v>30</v>
      </c>
      <c r="C10" s="196">
        <v>33172.75</v>
      </c>
    </row>
    <row r="11" spans="1:18" x14ac:dyDescent="0.2">
      <c r="A11" s="195" t="s">
        <v>3</v>
      </c>
      <c r="B11" s="195" t="s">
        <v>31</v>
      </c>
      <c r="C11" s="196">
        <v>56730.5</v>
      </c>
    </row>
    <row r="12" spans="1:18" ht="14.25" x14ac:dyDescent="0.2">
      <c r="A12" s="192"/>
      <c r="B12" s="192"/>
      <c r="C12" s="193"/>
    </row>
    <row r="13" spans="1:18" ht="14.25" x14ac:dyDescent="0.2">
      <c r="A13" s="1"/>
      <c r="B13" s="1"/>
      <c r="C13" s="2"/>
    </row>
    <row r="14" spans="1:18" ht="14.25" x14ac:dyDescent="0.2">
      <c r="A14" s="1"/>
      <c r="B14" s="1"/>
      <c r="C14" s="2"/>
    </row>
    <row r="15" spans="1:18" ht="14.25" x14ac:dyDescent="0.2">
      <c r="A15" s="1"/>
      <c r="B15" s="1"/>
      <c r="C15" s="2"/>
    </row>
    <row r="16" spans="1:18" ht="14.25" x14ac:dyDescent="0.2">
      <c r="A16" s="1"/>
      <c r="B16" s="1"/>
      <c r="C16" s="2"/>
    </row>
    <row r="17" spans="1:16" ht="14.25" x14ac:dyDescent="0.2">
      <c r="A17" s="1"/>
      <c r="B17" s="1"/>
      <c r="C17" s="2"/>
      <c r="P17" s="20"/>
    </row>
    <row r="18" spans="1:16" ht="14.25" x14ac:dyDescent="0.2">
      <c r="A18" s="1"/>
      <c r="B18" s="1"/>
      <c r="C18" s="2"/>
    </row>
    <row r="19" spans="1:16" ht="14.25" x14ac:dyDescent="0.2">
      <c r="A19" s="1"/>
      <c r="B19" s="1"/>
      <c r="C19" s="2"/>
    </row>
    <row r="20" spans="1:16" ht="14.25" x14ac:dyDescent="0.2">
      <c r="A20" s="1"/>
      <c r="B20" s="1"/>
      <c r="C20" s="2"/>
    </row>
    <row r="21" spans="1:16" ht="14.25" x14ac:dyDescent="0.2">
      <c r="A21" s="1"/>
      <c r="B21" s="1"/>
      <c r="C21" s="2"/>
    </row>
    <row r="22" spans="1:16" ht="14.25" x14ac:dyDescent="0.2">
      <c r="A22" s="1"/>
      <c r="B22" s="1"/>
      <c r="C22" s="2"/>
    </row>
    <row r="23" spans="1:16" ht="14.25" x14ac:dyDescent="0.2">
      <c r="A23" s="1"/>
      <c r="B23" s="1"/>
      <c r="C23" s="2"/>
    </row>
    <row r="24" spans="1:16" ht="14.25" x14ac:dyDescent="0.2">
      <c r="A24" s="1"/>
      <c r="B24" s="1"/>
      <c r="C24" s="2"/>
    </row>
    <row r="25" spans="1:16" ht="14.25" x14ac:dyDescent="0.2">
      <c r="A25" s="1"/>
      <c r="B25" s="1"/>
      <c r="C25" s="2"/>
    </row>
    <row r="26" spans="1:16" ht="14.25" x14ac:dyDescent="0.2">
      <c r="A26" s="1"/>
      <c r="B26" s="1"/>
      <c r="C26" s="2"/>
    </row>
    <row r="27" spans="1:16" ht="14.25" x14ac:dyDescent="0.2">
      <c r="A27" s="1"/>
      <c r="B27" s="1"/>
      <c r="C27" s="2"/>
    </row>
    <row r="28" spans="1:16" ht="14.25" x14ac:dyDescent="0.2">
      <c r="A28" s="1"/>
      <c r="B28" s="1"/>
      <c r="C28" s="2"/>
    </row>
    <row r="29" spans="1:16" ht="14.25" x14ac:dyDescent="0.2">
      <c r="A29" s="1"/>
      <c r="B29" s="1"/>
      <c r="C29" s="2"/>
    </row>
    <row r="30" spans="1:16" ht="14.25" x14ac:dyDescent="0.2">
      <c r="A30" s="1"/>
      <c r="B30" s="1"/>
      <c r="C30" s="2"/>
    </row>
    <row r="31" spans="1:16" ht="14.25" x14ac:dyDescent="0.2">
      <c r="A31" s="1"/>
      <c r="B31" s="1"/>
      <c r="C31" s="2"/>
    </row>
    <row r="32" spans="1:16" ht="14.25" x14ac:dyDescent="0.2">
      <c r="A32" s="1"/>
      <c r="B32" s="1"/>
      <c r="C32" s="2"/>
    </row>
    <row r="33" spans="1:3" ht="14.25" x14ac:dyDescent="0.2">
      <c r="A33" s="1"/>
      <c r="B33" s="1"/>
      <c r="C33" s="2"/>
    </row>
    <row r="34" spans="1:3" ht="14.25" x14ac:dyDescent="0.2">
      <c r="A34" s="1"/>
      <c r="B34" s="1"/>
      <c r="C34" s="2"/>
    </row>
    <row r="35" spans="1:3" ht="14.25" x14ac:dyDescent="0.2">
      <c r="A35" s="1"/>
      <c r="B35" s="1"/>
      <c r="C35" s="2"/>
    </row>
    <row r="36" spans="1:3" ht="14.25" x14ac:dyDescent="0.2">
      <c r="A36" s="1"/>
      <c r="B36" s="1"/>
      <c r="C36" s="2"/>
    </row>
    <row r="37" spans="1:3" ht="14.25" x14ac:dyDescent="0.2">
      <c r="A37" s="1"/>
      <c r="B37" s="1"/>
      <c r="C37" s="2"/>
    </row>
    <row r="38" spans="1:3" ht="14.25" x14ac:dyDescent="0.2">
      <c r="A38" s="1"/>
      <c r="B38" s="1"/>
      <c r="C38" s="2"/>
    </row>
    <row r="39" spans="1:3" ht="14.25" x14ac:dyDescent="0.2">
      <c r="A39" s="1"/>
      <c r="B39" s="1"/>
      <c r="C39" s="2"/>
    </row>
    <row r="40" spans="1:3" ht="14.25" x14ac:dyDescent="0.2">
      <c r="A40" s="1"/>
      <c r="B40" s="1"/>
      <c r="C40" s="2"/>
    </row>
    <row r="41" spans="1:3" ht="14.25" x14ac:dyDescent="0.2">
      <c r="A41" s="1"/>
      <c r="B41" s="1"/>
      <c r="C41" s="2"/>
    </row>
    <row r="42" spans="1:3" ht="14.25" x14ac:dyDescent="0.2">
      <c r="A42" s="1"/>
      <c r="B42" s="1"/>
      <c r="C42" s="2"/>
    </row>
    <row r="43" spans="1:3" ht="14.25" x14ac:dyDescent="0.2">
      <c r="A43" s="1"/>
      <c r="B43" s="1"/>
      <c r="C43" s="2"/>
    </row>
    <row r="44" spans="1:3" ht="14.25" x14ac:dyDescent="0.2">
      <c r="A44" s="1"/>
      <c r="B44" s="1"/>
      <c r="C44" s="2"/>
    </row>
    <row r="45" spans="1:3" ht="14.25" x14ac:dyDescent="0.2">
      <c r="A45" s="1"/>
      <c r="B45" s="1"/>
      <c r="C45" s="2"/>
    </row>
    <row r="46" spans="1:3" ht="14.25" x14ac:dyDescent="0.2">
      <c r="A46" s="1"/>
      <c r="B46" s="1"/>
      <c r="C46" s="2"/>
    </row>
    <row r="47" spans="1:3" ht="14.25" x14ac:dyDescent="0.2">
      <c r="A47" s="1"/>
      <c r="B47" s="1"/>
      <c r="C47" s="2"/>
    </row>
    <row r="48" spans="1:3" ht="14.25" x14ac:dyDescent="0.2">
      <c r="A48" s="1"/>
      <c r="B48" s="1"/>
      <c r="C48" s="2"/>
    </row>
    <row r="49" spans="1:3" ht="14.25" x14ac:dyDescent="0.2">
      <c r="A49" s="1"/>
      <c r="B49" s="1"/>
      <c r="C49" s="2"/>
    </row>
    <row r="50" spans="1:3" ht="14.25" x14ac:dyDescent="0.2">
      <c r="A50" s="1"/>
      <c r="B50" s="1"/>
      <c r="C50" s="2"/>
    </row>
    <row r="51" spans="1:3" ht="14.25" x14ac:dyDescent="0.2">
      <c r="A51" s="1"/>
      <c r="B51" s="1"/>
      <c r="C51" s="2"/>
    </row>
    <row r="52" spans="1:3" ht="14.25" x14ac:dyDescent="0.2">
      <c r="A52" s="1"/>
      <c r="B52" s="1"/>
      <c r="C52" s="2"/>
    </row>
    <row r="53" spans="1:3" ht="14.25" x14ac:dyDescent="0.2">
      <c r="A53" s="1"/>
      <c r="B53" s="1"/>
      <c r="C53" s="2"/>
    </row>
    <row r="54" spans="1:3" ht="14.25" x14ac:dyDescent="0.2">
      <c r="A54" s="1"/>
      <c r="B54" s="1"/>
      <c r="C54" s="2"/>
    </row>
    <row r="55" spans="1:3" ht="14.25" x14ac:dyDescent="0.2">
      <c r="A55" s="1"/>
      <c r="B55" s="1"/>
      <c r="C55" s="2"/>
    </row>
    <row r="56" spans="1:3" ht="14.25" x14ac:dyDescent="0.2">
      <c r="A56" s="1"/>
      <c r="B56" s="1"/>
      <c r="C56" s="2"/>
    </row>
    <row r="57" spans="1:3" ht="14.25" x14ac:dyDescent="0.2">
      <c r="A57" s="1"/>
      <c r="B57" s="1"/>
      <c r="C57" s="2"/>
    </row>
    <row r="58" spans="1:3" ht="14.25" x14ac:dyDescent="0.2">
      <c r="A58" s="1"/>
      <c r="B58" s="1"/>
      <c r="C58" s="2"/>
    </row>
    <row r="59" spans="1:3" ht="14.25" x14ac:dyDescent="0.2">
      <c r="A59" s="1"/>
      <c r="B59" s="1"/>
      <c r="C59" s="2"/>
    </row>
    <row r="60" spans="1:3" ht="14.25" x14ac:dyDescent="0.2">
      <c r="A60" s="1"/>
      <c r="B60" s="1"/>
      <c r="C60" s="2"/>
    </row>
    <row r="61" spans="1:3" ht="14.25" x14ac:dyDescent="0.2">
      <c r="A61" s="1"/>
      <c r="B61" s="1"/>
      <c r="C61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B9" zoomScale="90" zoomScaleNormal="90" workbookViewId="0">
      <selection activeCell="U7" sqref="U7"/>
    </sheetView>
  </sheetViews>
  <sheetFormatPr defaultRowHeight="12.75" x14ac:dyDescent="0.2"/>
  <cols>
    <col min="1" max="1" width="8.5703125" style="201" bestFit="1" customWidth="1"/>
    <col min="2" max="2" width="14.42578125" style="201" bestFit="1" customWidth="1"/>
    <col min="3" max="3" width="9.140625" style="201"/>
    <col min="6" max="6" width="17.5703125" customWidth="1"/>
    <col min="7" max="7" width="10.28515625" bestFit="1" customWidth="1"/>
    <col min="8" max="8" width="10.140625" bestFit="1" customWidth="1"/>
    <col min="9" max="9" width="18.7109375" bestFit="1" customWidth="1"/>
    <col min="10" max="10" width="10" bestFit="1" customWidth="1"/>
    <col min="14" max="14" width="10.28515625" bestFit="1" customWidth="1"/>
    <col min="15" max="15" width="10.140625" bestFit="1" customWidth="1"/>
    <col min="16" max="16" width="18.7109375" bestFit="1" customWidth="1"/>
    <col min="17" max="17" width="10" bestFit="1" customWidth="1"/>
  </cols>
  <sheetData>
    <row r="1" spans="1:18" ht="14.25" x14ac:dyDescent="0.2">
      <c r="A1" s="197" t="s">
        <v>0</v>
      </c>
      <c r="B1" s="197" t="s">
        <v>57</v>
      </c>
      <c r="C1" s="197" t="s">
        <v>37</v>
      </c>
      <c r="F1" s="202"/>
      <c r="G1" s="205" t="s">
        <v>3</v>
      </c>
      <c r="H1" s="205" t="s">
        <v>7</v>
      </c>
      <c r="I1" s="205" t="s">
        <v>8</v>
      </c>
      <c r="J1" s="205" t="s">
        <v>9</v>
      </c>
      <c r="K1" s="206" t="s">
        <v>10</v>
      </c>
      <c r="L1" s="100"/>
      <c r="M1" s="202"/>
      <c r="N1" s="205" t="s">
        <v>3</v>
      </c>
      <c r="O1" s="205" t="s">
        <v>7</v>
      </c>
      <c r="P1" s="205" t="s">
        <v>8</v>
      </c>
      <c r="Q1" s="205" t="s">
        <v>9</v>
      </c>
      <c r="R1" s="206" t="s">
        <v>10</v>
      </c>
    </row>
    <row r="2" spans="1:18" ht="22.5" x14ac:dyDescent="0.2">
      <c r="A2" s="198" t="s">
        <v>10</v>
      </c>
      <c r="B2" s="198" t="s">
        <v>58</v>
      </c>
      <c r="C2" s="199">
        <v>101841</v>
      </c>
      <c r="F2" s="203" t="s">
        <v>58</v>
      </c>
      <c r="G2" s="125">
        <f>C44</f>
        <v>12283</v>
      </c>
      <c r="H2" s="125">
        <f>C35</f>
        <v>2702</v>
      </c>
      <c r="I2" s="125">
        <f>C24</f>
        <v>16323</v>
      </c>
      <c r="J2" s="125">
        <f>C13</f>
        <v>70533</v>
      </c>
      <c r="K2" s="207">
        <f>SUM(G2:J2)</f>
        <v>101841</v>
      </c>
      <c r="M2" s="203" t="s">
        <v>58</v>
      </c>
      <c r="N2" s="9">
        <f>G2/G$13</f>
        <v>0.57966021708352999</v>
      </c>
      <c r="O2" s="9">
        <f t="shared" ref="O2:Q12" si="0">H2/H$13</f>
        <v>0.42304681384061377</v>
      </c>
      <c r="P2" s="9">
        <f>I2/I$13</f>
        <v>0.62812175318428443</v>
      </c>
      <c r="Q2" s="9">
        <f t="shared" si="0"/>
        <v>0.79926796378347142</v>
      </c>
      <c r="R2" s="8">
        <f>SUM(N2:Q2)</f>
        <v>2.4300967478918993</v>
      </c>
    </row>
    <row r="3" spans="1:18" x14ac:dyDescent="0.2">
      <c r="A3" s="198" t="s">
        <v>10</v>
      </c>
      <c r="B3" s="198" t="s">
        <v>59</v>
      </c>
      <c r="C3" s="199">
        <v>13660</v>
      </c>
      <c r="F3" s="203" t="s">
        <v>59</v>
      </c>
      <c r="G3" s="125">
        <f>C45</f>
        <v>3505</v>
      </c>
      <c r="H3" s="125">
        <f>C36</f>
        <v>2398</v>
      </c>
      <c r="I3" s="125">
        <f>C25</f>
        <v>5604</v>
      </c>
      <c r="J3" s="125">
        <f>C16</f>
        <v>2153</v>
      </c>
      <c r="K3" s="207">
        <f t="shared" ref="K3:K12" si="1">SUM(G3:J3)</f>
        <v>13660</v>
      </c>
      <c r="L3" s="61"/>
      <c r="M3" s="203" t="s">
        <v>59</v>
      </c>
      <c r="N3" s="9">
        <f t="shared" ref="N3:N12" si="2">G3/G$13</f>
        <v>0.16540821142048137</v>
      </c>
      <c r="O3" s="9">
        <f t="shared" si="0"/>
        <v>0.37545013308282449</v>
      </c>
      <c r="P3" s="9">
        <f t="shared" si="0"/>
        <v>0.21564628468080194</v>
      </c>
      <c r="Q3" s="9">
        <f t="shared" si="0"/>
        <v>2.4397429940961165E-2</v>
      </c>
      <c r="R3" s="8">
        <f t="shared" ref="R3:R12" si="3">SUM(N3:Q3)</f>
        <v>0.78090205912506894</v>
      </c>
    </row>
    <row r="4" spans="1:18" x14ac:dyDescent="0.2">
      <c r="A4" s="198" t="s">
        <v>10</v>
      </c>
      <c r="B4" s="198" t="s">
        <v>60</v>
      </c>
      <c r="C4" s="199">
        <v>7457</v>
      </c>
      <c r="F4" s="203" t="s">
        <v>60</v>
      </c>
      <c r="G4" s="125">
        <f>C49</f>
        <v>719</v>
      </c>
      <c r="H4" s="125">
        <f>C42</f>
        <v>86</v>
      </c>
      <c r="I4" s="125">
        <f>C26</f>
        <v>1750</v>
      </c>
      <c r="J4" s="125">
        <f>C14</f>
        <v>4902</v>
      </c>
      <c r="K4" s="207">
        <f t="shared" si="1"/>
        <v>7457</v>
      </c>
      <c r="L4" s="61"/>
      <c r="M4" s="203" t="s">
        <v>60</v>
      </c>
      <c r="N4" s="9">
        <f t="shared" si="2"/>
        <v>3.3931099575271358E-2</v>
      </c>
      <c r="O4" s="9">
        <f t="shared" si="0"/>
        <v>1.3464850477532488E-2</v>
      </c>
      <c r="P4" s="9">
        <f t="shared" si="0"/>
        <v>6.7341362989186901E-2</v>
      </c>
      <c r="Q4" s="9">
        <f t="shared" si="0"/>
        <v>5.5548630548347251E-2</v>
      </c>
      <c r="R4" s="8">
        <f t="shared" si="3"/>
        <v>0.170285943590338</v>
      </c>
    </row>
    <row r="5" spans="1:18" x14ac:dyDescent="0.2">
      <c r="A5" s="198" t="s">
        <v>10</v>
      </c>
      <c r="B5" s="198" t="s">
        <v>61</v>
      </c>
      <c r="C5" s="199">
        <v>5011</v>
      </c>
      <c r="F5" s="203" t="s">
        <v>61</v>
      </c>
      <c r="G5" s="125">
        <f>C50</f>
        <v>479</v>
      </c>
      <c r="H5" s="125">
        <f>C40</f>
        <v>133</v>
      </c>
      <c r="I5" s="125">
        <f>C29</f>
        <v>232</v>
      </c>
      <c r="J5" s="125">
        <f>C15</f>
        <v>4167</v>
      </c>
      <c r="K5" s="207">
        <f t="shared" si="1"/>
        <v>5011</v>
      </c>
      <c r="L5" s="61"/>
      <c r="M5" s="203" t="s">
        <v>61</v>
      </c>
      <c r="N5" s="9">
        <f t="shared" si="2"/>
        <v>2.2605002359603586E-2</v>
      </c>
      <c r="O5" s="9">
        <f t="shared" si="0"/>
        <v>2.0823547831532802E-2</v>
      </c>
      <c r="P5" s="9">
        <f t="shared" si="0"/>
        <v>8.9275406934236357E-3</v>
      </c>
      <c r="Q5" s="9">
        <f t="shared" si="0"/>
        <v>4.7219735515088332E-2</v>
      </c>
      <c r="R5" s="8">
        <f t="shared" si="3"/>
        <v>9.9575826399648348E-2</v>
      </c>
    </row>
    <row r="6" spans="1:18" x14ac:dyDescent="0.2">
      <c r="A6" s="198" t="s">
        <v>10</v>
      </c>
      <c r="B6" s="198" t="s">
        <v>62</v>
      </c>
      <c r="C6" s="199">
        <v>4277</v>
      </c>
      <c r="F6" s="203" t="s">
        <v>62</v>
      </c>
      <c r="G6" s="125">
        <f>C46</f>
        <v>1484</v>
      </c>
      <c r="H6" s="125">
        <f>C37</f>
        <v>531</v>
      </c>
      <c r="I6" s="125">
        <f>C28</f>
        <v>588</v>
      </c>
      <c r="J6" s="125">
        <f>C18</f>
        <v>1674</v>
      </c>
      <c r="K6" s="207">
        <f t="shared" si="1"/>
        <v>4277</v>
      </c>
      <c r="L6" s="61"/>
      <c r="M6" s="203" t="s">
        <v>62</v>
      </c>
      <c r="N6" s="9">
        <f t="shared" si="2"/>
        <v>7.0033034450212361E-2</v>
      </c>
      <c r="O6" s="9">
        <f t="shared" si="0"/>
        <v>8.3137623297322688E-2</v>
      </c>
      <c r="P6" s="9">
        <f t="shared" si="0"/>
        <v>2.2626697964366799E-2</v>
      </c>
      <c r="Q6" s="9">
        <f t="shared" si="0"/>
        <v>1.8969483381871339E-2</v>
      </c>
      <c r="R6" s="8">
        <f t="shared" si="3"/>
        <v>0.19476683909377321</v>
      </c>
    </row>
    <row r="7" spans="1:18" x14ac:dyDescent="0.2">
      <c r="A7" s="198" t="s">
        <v>10</v>
      </c>
      <c r="B7" s="198" t="s">
        <v>63</v>
      </c>
      <c r="C7" s="199">
        <v>2956</v>
      </c>
      <c r="F7" s="203" t="s">
        <v>63</v>
      </c>
      <c r="G7" s="125">
        <f>C48</f>
        <v>850</v>
      </c>
      <c r="H7" s="125">
        <f>C41</f>
        <v>108</v>
      </c>
      <c r="I7" s="125">
        <f>C32</f>
        <v>82</v>
      </c>
      <c r="J7" s="125">
        <f>C17</f>
        <v>1916</v>
      </c>
      <c r="K7" s="207">
        <f t="shared" si="1"/>
        <v>2956</v>
      </c>
      <c r="L7" s="61"/>
      <c r="M7" s="203" t="s">
        <v>63</v>
      </c>
      <c r="N7" s="9">
        <f t="shared" si="2"/>
        <v>4.0113260972156679E-2</v>
      </c>
      <c r="O7" s="9">
        <f t="shared" si="0"/>
        <v>1.6909347111319868E-2</v>
      </c>
      <c r="P7" s="9">
        <f t="shared" si="0"/>
        <v>3.1554238657790432E-3</v>
      </c>
      <c r="Q7" s="9">
        <f t="shared" si="0"/>
        <v>2.1711786236359311E-2</v>
      </c>
      <c r="R7" s="8">
        <f t="shared" si="3"/>
        <v>8.1889818185614902E-2</v>
      </c>
    </row>
    <row r="8" spans="1:18" x14ac:dyDescent="0.2">
      <c r="A8" s="198" t="s">
        <v>10</v>
      </c>
      <c r="B8" s="198" t="s">
        <v>65</v>
      </c>
      <c r="C8" s="199">
        <v>2281</v>
      </c>
      <c r="F8" s="203" t="s">
        <v>64</v>
      </c>
      <c r="G8" s="125">
        <f>C52</f>
        <v>237</v>
      </c>
      <c r="H8" s="125">
        <f>C39</f>
        <v>172</v>
      </c>
      <c r="I8" s="125">
        <f>C31</f>
        <v>174</v>
      </c>
      <c r="J8" s="125">
        <f>C19</f>
        <v>1517</v>
      </c>
      <c r="K8" s="207">
        <f t="shared" si="1"/>
        <v>2100</v>
      </c>
      <c r="L8" s="61"/>
      <c r="M8" s="203" t="s">
        <v>64</v>
      </c>
      <c r="N8" s="9">
        <f t="shared" si="2"/>
        <v>1.118452100047192E-2</v>
      </c>
      <c r="O8" s="9">
        <f t="shared" si="0"/>
        <v>2.6929700955064976E-2</v>
      </c>
      <c r="P8" s="9">
        <f t="shared" si="0"/>
        <v>6.6956555200677259E-3</v>
      </c>
      <c r="Q8" s="9">
        <f t="shared" si="0"/>
        <v>1.7190386075447324E-2</v>
      </c>
      <c r="R8" s="8">
        <f t="shared" si="3"/>
        <v>6.2000263551051947E-2</v>
      </c>
    </row>
    <row r="9" spans="1:18" x14ac:dyDescent="0.2">
      <c r="A9" s="198" t="s">
        <v>10</v>
      </c>
      <c r="B9" s="198" t="s">
        <v>64</v>
      </c>
      <c r="C9" s="199">
        <v>2100</v>
      </c>
      <c r="F9" s="203" t="s">
        <v>65</v>
      </c>
      <c r="G9" s="125">
        <f>C51</f>
        <v>272</v>
      </c>
      <c r="H9" s="125">
        <f>C38</f>
        <v>208</v>
      </c>
      <c r="I9" s="125">
        <f>C27</f>
        <v>958</v>
      </c>
      <c r="J9" s="125">
        <f>C20</f>
        <v>843</v>
      </c>
      <c r="K9" s="207">
        <f t="shared" si="1"/>
        <v>2281</v>
      </c>
      <c r="L9" s="61"/>
      <c r="M9" s="203" t="s">
        <v>65</v>
      </c>
      <c r="N9" s="9">
        <f t="shared" si="2"/>
        <v>1.2836243511090136E-2</v>
      </c>
      <c r="O9" s="9">
        <f t="shared" si="0"/>
        <v>3.2566149992171597E-2</v>
      </c>
      <c r="P9" s="9">
        <f t="shared" si="0"/>
        <v>3.6864586139223457E-2</v>
      </c>
      <c r="Q9" s="9">
        <f t="shared" si="0"/>
        <v>9.5527326707990079E-3</v>
      </c>
      <c r="R9" s="8">
        <f t="shared" si="3"/>
        <v>9.1819712313284202E-2</v>
      </c>
    </row>
    <row r="10" spans="1:18" x14ac:dyDescent="0.2">
      <c r="A10" s="198" t="s">
        <v>10</v>
      </c>
      <c r="B10" s="198" t="s">
        <v>66</v>
      </c>
      <c r="C10" s="199">
        <v>1580</v>
      </c>
      <c r="F10" s="203" t="s">
        <v>66</v>
      </c>
      <c r="G10" s="125">
        <f>C47</f>
        <v>1277</v>
      </c>
      <c r="H10" s="125">
        <f>C43</f>
        <v>49</v>
      </c>
      <c r="I10" s="125">
        <f>C33</f>
        <v>68</v>
      </c>
      <c r="J10" s="125">
        <f>C22</f>
        <v>186</v>
      </c>
      <c r="K10" s="207">
        <f t="shared" si="1"/>
        <v>1580</v>
      </c>
      <c r="L10" s="61"/>
      <c r="M10" s="203" t="s">
        <v>66</v>
      </c>
      <c r="N10" s="9">
        <f t="shared" si="2"/>
        <v>6.0264275601698912E-2</v>
      </c>
      <c r="O10" s="9">
        <f t="shared" si="0"/>
        <v>7.6718334116173481E-3</v>
      </c>
      <c r="P10" s="9">
        <f t="shared" si="0"/>
        <v>2.616692961865548E-3</v>
      </c>
      <c r="Q10" s="9">
        <f t="shared" si="0"/>
        <v>2.107720375763482E-3</v>
      </c>
      <c r="R10" s="8">
        <f t="shared" si="3"/>
        <v>7.2660522350945292E-2</v>
      </c>
    </row>
    <row r="11" spans="1:18" x14ac:dyDescent="0.2">
      <c r="A11" s="198" t="s">
        <v>10</v>
      </c>
      <c r="B11" s="198" t="s">
        <v>67</v>
      </c>
      <c r="C11" s="199">
        <v>539</v>
      </c>
      <c r="F11" s="203" t="s">
        <v>67</v>
      </c>
      <c r="G11" s="125">
        <f>C54</f>
        <v>35</v>
      </c>
      <c r="H11" s="118">
        <v>0</v>
      </c>
      <c r="I11" s="125">
        <f>C30</f>
        <v>204</v>
      </c>
      <c r="J11" s="125">
        <f>C21</f>
        <v>300</v>
      </c>
      <c r="K11" s="207">
        <f t="shared" si="1"/>
        <v>539</v>
      </c>
      <c r="L11" s="61"/>
      <c r="M11" s="203" t="s">
        <v>67</v>
      </c>
      <c r="N11" s="9">
        <f t="shared" si="2"/>
        <v>1.6517225106182161E-3</v>
      </c>
      <c r="O11" s="9">
        <f t="shared" si="0"/>
        <v>0</v>
      </c>
      <c r="P11" s="9">
        <f t="shared" si="0"/>
        <v>7.8500788855966445E-3</v>
      </c>
      <c r="Q11" s="9">
        <f t="shared" si="0"/>
        <v>3.3995489931669064E-3</v>
      </c>
      <c r="R11" s="8">
        <f t="shared" si="3"/>
        <v>1.2901350389381767E-2</v>
      </c>
    </row>
    <row r="12" spans="1:18" s="31" customFormat="1" x14ac:dyDescent="0.2">
      <c r="A12" s="198" t="s">
        <v>10</v>
      </c>
      <c r="B12" s="198" t="s">
        <v>68</v>
      </c>
      <c r="C12" s="199">
        <v>109</v>
      </c>
      <c r="F12" s="203" t="s">
        <v>68</v>
      </c>
      <c r="G12" s="118">
        <f>C53</f>
        <v>49</v>
      </c>
      <c r="H12" s="118">
        <v>0</v>
      </c>
      <c r="I12" s="118">
        <f>C34</f>
        <v>4</v>
      </c>
      <c r="J12" s="118">
        <f>C23</f>
        <v>56</v>
      </c>
      <c r="K12" s="208">
        <f t="shared" si="1"/>
        <v>109</v>
      </c>
      <c r="M12" s="203" t="s">
        <v>68</v>
      </c>
      <c r="N12" s="110">
        <f t="shared" si="2"/>
        <v>2.3124115148655026E-3</v>
      </c>
      <c r="O12" s="110">
        <f t="shared" si="0"/>
        <v>0</v>
      </c>
      <c r="P12" s="110">
        <f t="shared" si="0"/>
        <v>1.5392311540385578E-4</v>
      </c>
      <c r="Q12" s="110">
        <f t="shared" si="0"/>
        <v>6.3458247872448927E-4</v>
      </c>
      <c r="R12" s="200">
        <f t="shared" si="3"/>
        <v>3.1009171089938473E-3</v>
      </c>
    </row>
    <row r="13" spans="1:18" s="31" customFormat="1" ht="23.25" thickBot="1" x14ac:dyDescent="0.25">
      <c r="A13" s="198" t="s">
        <v>9</v>
      </c>
      <c r="B13" s="198" t="s">
        <v>58</v>
      </c>
      <c r="C13" s="199">
        <v>70533</v>
      </c>
      <c r="F13" s="204"/>
      <c r="G13" s="209">
        <f>SUM(G2:G12)</f>
        <v>21190</v>
      </c>
      <c r="H13" s="209">
        <f t="shared" ref="H13:K13" si="4">SUM(H2:H12)</f>
        <v>6387</v>
      </c>
      <c r="I13" s="209">
        <f>SUM(I2:I12)</f>
        <v>25987</v>
      </c>
      <c r="J13" s="209">
        <f>SUM(J2:J12)</f>
        <v>88247</v>
      </c>
      <c r="K13" s="210">
        <f t="shared" si="4"/>
        <v>141811</v>
      </c>
      <c r="M13" s="204"/>
      <c r="N13" s="12">
        <f>SUM(N2:N12)</f>
        <v>1.0000000000000002</v>
      </c>
      <c r="O13" s="12">
        <f t="shared" ref="O13" si="5">SUM(O2:O12)</f>
        <v>1</v>
      </c>
      <c r="P13" s="12">
        <f t="shared" ref="P13" si="6">SUM(P2:P12)</f>
        <v>0.99999999999999989</v>
      </c>
      <c r="Q13" s="12">
        <f t="shared" ref="Q13" si="7">SUM(Q2:Q12)</f>
        <v>0.99999999999999989</v>
      </c>
      <c r="R13" s="13">
        <f t="shared" ref="R13" si="8">SUM(R2:R12)</f>
        <v>3.9999999999999996</v>
      </c>
    </row>
    <row r="14" spans="1:18" s="31" customFormat="1" x14ac:dyDescent="0.2">
      <c r="A14" s="198" t="s">
        <v>9</v>
      </c>
      <c r="B14" s="198" t="s">
        <v>60</v>
      </c>
      <c r="C14" s="199">
        <v>4902</v>
      </c>
    </row>
    <row r="15" spans="1:18" s="31" customFormat="1" x14ac:dyDescent="0.2">
      <c r="A15" s="198" t="s">
        <v>9</v>
      </c>
      <c r="B15" s="198" t="s">
        <v>61</v>
      </c>
      <c r="C15" s="199">
        <v>4167</v>
      </c>
    </row>
    <row r="16" spans="1:18" s="31" customFormat="1" x14ac:dyDescent="0.2">
      <c r="A16" s="198" t="s">
        <v>9</v>
      </c>
      <c r="B16" s="198" t="s">
        <v>59</v>
      </c>
      <c r="C16" s="199">
        <v>2153</v>
      </c>
    </row>
    <row r="17" spans="1:3" s="31" customFormat="1" x14ac:dyDescent="0.2">
      <c r="A17" s="198" t="s">
        <v>9</v>
      </c>
      <c r="B17" s="198" t="s">
        <v>63</v>
      </c>
      <c r="C17" s="199">
        <v>1916</v>
      </c>
    </row>
    <row r="18" spans="1:3" s="31" customFormat="1" x14ac:dyDescent="0.2">
      <c r="A18" s="198" t="s">
        <v>9</v>
      </c>
      <c r="B18" s="198" t="s">
        <v>62</v>
      </c>
      <c r="C18" s="199">
        <v>1674</v>
      </c>
    </row>
    <row r="19" spans="1:3" s="31" customFormat="1" x14ac:dyDescent="0.2">
      <c r="A19" s="198" t="s">
        <v>9</v>
      </c>
      <c r="B19" s="198" t="s">
        <v>64</v>
      </c>
      <c r="C19" s="199">
        <v>1517</v>
      </c>
    </row>
    <row r="20" spans="1:3" s="31" customFormat="1" x14ac:dyDescent="0.2">
      <c r="A20" s="198" t="s">
        <v>9</v>
      </c>
      <c r="B20" s="198" t="s">
        <v>65</v>
      </c>
      <c r="C20" s="199">
        <v>843</v>
      </c>
    </row>
    <row r="21" spans="1:3" s="31" customFormat="1" x14ac:dyDescent="0.2">
      <c r="A21" s="198" t="s">
        <v>9</v>
      </c>
      <c r="B21" s="198" t="s">
        <v>67</v>
      </c>
      <c r="C21" s="199">
        <v>300</v>
      </c>
    </row>
    <row r="22" spans="1:3" s="31" customFormat="1" x14ac:dyDescent="0.2">
      <c r="A22" s="198" t="s">
        <v>9</v>
      </c>
      <c r="B22" s="198" t="s">
        <v>66</v>
      </c>
      <c r="C22" s="199">
        <v>186</v>
      </c>
    </row>
    <row r="23" spans="1:3" s="31" customFormat="1" x14ac:dyDescent="0.2">
      <c r="A23" s="198" t="s">
        <v>9</v>
      </c>
      <c r="B23" s="198" t="s">
        <v>68</v>
      </c>
      <c r="C23" s="199">
        <v>56</v>
      </c>
    </row>
    <row r="24" spans="1:3" s="31" customFormat="1" ht="22.5" x14ac:dyDescent="0.2">
      <c r="A24" s="198" t="s">
        <v>8</v>
      </c>
      <c r="B24" s="198" t="s">
        <v>58</v>
      </c>
      <c r="C24" s="199">
        <v>16323</v>
      </c>
    </row>
    <row r="25" spans="1:3" s="31" customFormat="1" ht="22.5" x14ac:dyDescent="0.2">
      <c r="A25" s="198" t="s">
        <v>8</v>
      </c>
      <c r="B25" s="198" t="s">
        <v>59</v>
      </c>
      <c r="C25" s="199">
        <v>5604</v>
      </c>
    </row>
    <row r="26" spans="1:3" s="31" customFormat="1" ht="22.5" x14ac:dyDescent="0.2">
      <c r="A26" s="198" t="s">
        <v>8</v>
      </c>
      <c r="B26" s="198" t="s">
        <v>60</v>
      </c>
      <c r="C26" s="199">
        <v>1750</v>
      </c>
    </row>
    <row r="27" spans="1:3" s="31" customFormat="1" ht="22.5" x14ac:dyDescent="0.2">
      <c r="A27" s="198" t="s">
        <v>8</v>
      </c>
      <c r="B27" s="198" t="s">
        <v>65</v>
      </c>
      <c r="C27" s="199">
        <v>958</v>
      </c>
    </row>
    <row r="28" spans="1:3" s="31" customFormat="1" ht="22.5" x14ac:dyDescent="0.2">
      <c r="A28" s="198" t="s">
        <v>8</v>
      </c>
      <c r="B28" s="198" t="s">
        <v>62</v>
      </c>
      <c r="C28" s="199">
        <v>588</v>
      </c>
    </row>
    <row r="29" spans="1:3" s="31" customFormat="1" ht="22.5" x14ac:dyDescent="0.2">
      <c r="A29" s="198" t="s">
        <v>8</v>
      </c>
      <c r="B29" s="198" t="s">
        <v>61</v>
      </c>
      <c r="C29" s="199">
        <v>232</v>
      </c>
    </row>
    <row r="30" spans="1:3" s="31" customFormat="1" ht="22.5" x14ac:dyDescent="0.2">
      <c r="A30" s="198" t="s">
        <v>8</v>
      </c>
      <c r="B30" s="198" t="s">
        <v>67</v>
      </c>
      <c r="C30" s="199">
        <v>204</v>
      </c>
    </row>
    <row r="31" spans="1:3" s="31" customFormat="1" ht="22.5" x14ac:dyDescent="0.2">
      <c r="A31" s="198" t="s">
        <v>8</v>
      </c>
      <c r="B31" s="198" t="s">
        <v>64</v>
      </c>
      <c r="C31" s="199">
        <v>174</v>
      </c>
    </row>
    <row r="32" spans="1:3" s="31" customFormat="1" ht="22.5" x14ac:dyDescent="0.2">
      <c r="A32" s="198" t="s">
        <v>8</v>
      </c>
      <c r="B32" s="198" t="s">
        <v>63</v>
      </c>
      <c r="C32" s="199">
        <v>82</v>
      </c>
    </row>
    <row r="33" spans="1:3" s="31" customFormat="1" ht="22.5" x14ac:dyDescent="0.2">
      <c r="A33" s="198" t="s">
        <v>8</v>
      </c>
      <c r="B33" s="198" t="s">
        <v>66</v>
      </c>
      <c r="C33" s="199">
        <v>68</v>
      </c>
    </row>
    <row r="34" spans="1:3" s="31" customFormat="1" ht="22.5" x14ac:dyDescent="0.2">
      <c r="A34" s="198" t="s">
        <v>8</v>
      </c>
      <c r="B34" s="198" t="s">
        <v>68</v>
      </c>
      <c r="C34" s="199">
        <v>4</v>
      </c>
    </row>
    <row r="35" spans="1:3" s="31" customFormat="1" ht="22.5" x14ac:dyDescent="0.2">
      <c r="A35" s="198" t="s">
        <v>7</v>
      </c>
      <c r="B35" s="198" t="s">
        <v>58</v>
      </c>
      <c r="C35" s="199">
        <v>2702</v>
      </c>
    </row>
    <row r="36" spans="1:3" x14ac:dyDescent="0.2">
      <c r="A36" s="198" t="s">
        <v>7</v>
      </c>
      <c r="B36" s="198" t="s">
        <v>59</v>
      </c>
      <c r="C36" s="199">
        <v>2398</v>
      </c>
    </row>
    <row r="37" spans="1:3" x14ac:dyDescent="0.2">
      <c r="A37" s="198" t="s">
        <v>7</v>
      </c>
      <c r="B37" s="198" t="s">
        <v>62</v>
      </c>
      <c r="C37" s="199">
        <v>531</v>
      </c>
    </row>
    <row r="38" spans="1:3" x14ac:dyDescent="0.2">
      <c r="A38" s="198" t="s">
        <v>7</v>
      </c>
      <c r="B38" s="198" t="s">
        <v>65</v>
      </c>
      <c r="C38" s="199">
        <v>208</v>
      </c>
    </row>
    <row r="39" spans="1:3" x14ac:dyDescent="0.2">
      <c r="A39" s="198" t="s">
        <v>7</v>
      </c>
      <c r="B39" s="198" t="s">
        <v>64</v>
      </c>
      <c r="C39" s="199">
        <v>172</v>
      </c>
    </row>
    <row r="40" spans="1:3" x14ac:dyDescent="0.2">
      <c r="A40" s="198" t="s">
        <v>7</v>
      </c>
      <c r="B40" s="198" t="s">
        <v>61</v>
      </c>
      <c r="C40" s="199">
        <v>133</v>
      </c>
    </row>
    <row r="41" spans="1:3" x14ac:dyDescent="0.2">
      <c r="A41" s="198" t="s">
        <v>7</v>
      </c>
      <c r="B41" s="198" t="s">
        <v>63</v>
      </c>
      <c r="C41" s="199">
        <v>108</v>
      </c>
    </row>
    <row r="42" spans="1:3" x14ac:dyDescent="0.2">
      <c r="A42" s="198" t="s">
        <v>7</v>
      </c>
      <c r="B42" s="198" t="s">
        <v>60</v>
      </c>
      <c r="C42" s="199">
        <v>86</v>
      </c>
    </row>
    <row r="43" spans="1:3" x14ac:dyDescent="0.2">
      <c r="A43" s="198" t="s">
        <v>7</v>
      </c>
      <c r="B43" s="198" t="s">
        <v>66</v>
      </c>
      <c r="C43" s="199">
        <v>49</v>
      </c>
    </row>
    <row r="44" spans="1:3" ht="22.5" x14ac:dyDescent="0.2">
      <c r="A44" s="198" t="s">
        <v>3</v>
      </c>
      <c r="B44" s="198" t="s">
        <v>58</v>
      </c>
      <c r="C44" s="199">
        <v>12283</v>
      </c>
    </row>
    <row r="45" spans="1:3" x14ac:dyDescent="0.2">
      <c r="A45" s="198" t="s">
        <v>3</v>
      </c>
      <c r="B45" s="198" t="s">
        <v>59</v>
      </c>
      <c r="C45" s="199">
        <v>3505</v>
      </c>
    </row>
    <row r="46" spans="1:3" x14ac:dyDescent="0.2">
      <c r="A46" s="198" t="s">
        <v>3</v>
      </c>
      <c r="B46" s="198" t="s">
        <v>62</v>
      </c>
      <c r="C46" s="199">
        <v>1484</v>
      </c>
    </row>
    <row r="47" spans="1:3" x14ac:dyDescent="0.2">
      <c r="A47" s="198" t="s">
        <v>3</v>
      </c>
      <c r="B47" s="198" t="s">
        <v>66</v>
      </c>
      <c r="C47" s="199">
        <v>1277</v>
      </c>
    </row>
    <row r="48" spans="1:3" x14ac:dyDescent="0.2">
      <c r="A48" s="198" t="s">
        <v>3</v>
      </c>
      <c r="B48" s="198" t="s">
        <v>63</v>
      </c>
      <c r="C48" s="199">
        <v>850</v>
      </c>
    </row>
    <row r="49" spans="1:3" x14ac:dyDescent="0.2">
      <c r="A49" s="198" t="s">
        <v>3</v>
      </c>
      <c r="B49" s="198" t="s">
        <v>60</v>
      </c>
      <c r="C49" s="199">
        <v>719</v>
      </c>
    </row>
    <row r="50" spans="1:3" x14ac:dyDescent="0.2">
      <c r="A50" s="198" t="s">
        <v>3</v>
      </c>
      <c r="B50" s="198" t="s">
        <v>61</v>
      </c>
      <c r="C50" s="199">
        <v>479</v>
      </c>
    </row>
    <row r="51" spans="1:3" x14ac:dyDescent="0.2">
      <c r="A51" s="198" t="s">
        <v>3</v>
      </c>
      <c r="B51" s="198" t="s">
        <v>65</v>
      </c>
      <c r="C51" s="199">
        <v>272</v>
      </c>
    </row>
    <row r="52" spans="1:3" x14ac:dyDescent="0.2">
      <c r="A52" s="198" t="s">
        <v>3</v>
      </c>
      <c r="B52" s="198" t="s">
        <v>64</v>
      </c>
      <c r="C52" s="199">
        <v>237</v>
      </c>
    </row>
    <row r="53" spans="1:3" x14ac:dyDescent="0.2">
      <c r="A53" s="198" t="s">
        <v>3</v>
      </c>
      <c r="B53" s="198" t="s">
        <v>68</v>
      </c>
      <c r="C53" s="199">
        <v>49</v>
      </c>
    </row>
    <row r="54" spans="1:3" x14ac:dyDescent="0.2">
      <c r="A54" s="198" t="s">
        <v>3</v>
      </c>
      <c r="B54" s="198" t="s">
        <v>67</v>
      </c>
      <c r="C54" s="199">
        <v>35</v>
      </c>
    </row>
  </sheetData>
  <sortState ref="A2:C54">
    <sortCondition ref="A2:A54"/>
    <sortCondition ref="B2:B5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S12" sqref="S12"/>
    </sheetView>
  </sheetViews>
  <sheetFormatPr defaultRowHeight="12.75" x14ac:dyDescent="0.2"/>
  <cols>
    <col min="1" max="1" width="9.140625" style="187"/>
    <col min="2" max="2" width="22.28515625" style="187" customWidth="1"/>
    <col min="3" max="3" width="10.7109375" style="187" bestFit="1" customWidth="1"/>
    <col min="5" max="5" width="11.7109375" customWidth="1"/>
    <col min="6" max="6" width="10.28515625" bestFit="1" customWidth="1"/>
    <col min="7" max="7" width="10.140625" bestFit="1" customWidth="1"/>
    <col min="8" max="8" width="18.7109375" bestFit="1" customWidth="1"/>
    <col min="9" max="9" width="10" bestFit="1" customWidth="1"/>
    <col min="10" max="10" width="9.5703125" bestFit="1" customWidth="1"/>
    <col min="12" max="12" width="12.28515625" customWidth="1"/>
    <col min="13" max="13" width="10.28515625" bestFit="1" customWidth="1"/>
    <col min="14" max="14" width="10.140625" bestFit="1" customWidth="1"/>
    <col min="15" max="15" width="18.7109375" bestFit="1" customWidth="1"/>
    <col min="16" max="16" width="10" bestFit="1" customWidth="1"/>
  </cols>
  <sheetData>
    <row r="1" spans="1:17" x14ac:dyDescent="0.2">
      <c r="A1" s="214" t="s">
        <v>0</v>
      </c>
      <c r="B1" s="214" t="s">
        <v>1</v>
      </c>
      <c r="C1" s="214" t="s">
        <v>2</v>
      </c>
      <c r="E1" s="211"/>
      <c r="F1" s="205" t="s">
        <v>3</v>
      </c>
      <c r="G1" s="205" t="s">
        <v>7</v>
      </c>
      <c r="H1" s="205" t="s">
        <v>8</v>
      </c>
      <c r="I1" s="205" t="s">
        <v>9</v>
      </c>
      <c r="J1" s="206" t="s">
        <v>10</v>
      </c>
      <c r="L1" s="211"/>
      <c r="M1" s="205" t="s">
        <v>3</v>
      </c>
      <c r="N1" s="205" t="s">
        <v>7</v>
      </c>
      <c r="O1" s="205" t="s">
        <v>8</v>
      </c>
      <c r="P1" s="205" t="s">
        <v>9</v>
      </c>
      <c r="Q1" s="206" t="s">
        <v>10</v>
      </c>
    </row>
    <row r="2" spans="1:17" ht="14.25" x14ac:dyDescent="0.2">
      <c r="A2" s="215" t="s">
        <v>10</v>
      </c>
      <c r="B2" s="215" t="s">
        <v>32</v>
      </c>
      <c r="C2" s="216">
        <v>403781.5</v>
      </c>
      <c r="E2" s="212" t="s">
        <v>32</v>
      </c>
      <c r="F2" s="125">
        <f>C18</f>
        <v>63766.25</v>
      </c>
      <c r="G2" s="125">
        <f>C14</f>
        <v>19546.5</v>
      </c>
      <c r="H2" s="125">
        <f>C10</f>
        <v>80232</v>
      </c>
      <c r="I2" s="125">
        <f>C6</f>
        <v>240236.75</v>
      </c>
      <c r="J2" s="207">
        <f>C2</f>
        <v>403781.5</v>
      </c>
      <c r="L2" s="212" t="s">
        <v>32</v>
      </c>
      <c r="M2" s="9">
        <f>F2/F$6</f>
        <v>0.47998953701281716</v>
      </c>
      <c r="N2" s="9">
        <f t="shared" ref="N2:Q6" si="0">G2/G$6</f>
        <v>0.54048112816258809</v>
      </c>
      <c r="O2" s="9">
        <f t="shared" si="0"/>
        <v>0.48445911062939467</v>
      </c>
      <c r="P2" s="9">
        <f t="shared" si="0"/>
        <v>0.42939560464112436</v>
      </c>
      <c r="Q2" s="14">
        <f>J2/J$6</f>
        <v>0.45160550708825531</v>
      </c>
    </row>
    <row r="3" spans="1:17" ht="42.75" x14ac:dyDescent="0.2">
      <c r="A3" s="215" t="s">
        <v>10</v>
      </c>
      <c r="B3" s="215" t="s">
        <v>33</v>
      </c>
      <c r="C3" s="216">
        <v>211196.25</v>
      </c>
      <c r="E3" s="212" t="s">
        <v>33</v>
      </c>
      <c r="F3" s="125">
        <f>C19</f>
        <v>29739</v>
      </c>
      <c r="G3" s="125">
        <f>C15</f>
        <v>10535.75</v>
      </c>
      <c r="H3" s="125">
        <f>C11</f>
        <v>45024.75</v>
      </c>
      <c r="I3" s="125">
        <f>C7</f>
        <v>125896.75</v>
      </c>
      <c r="J3" s="207">
        <f t="shared" ref="J3:J5" si="1">C3</f>
        <v>211196.25</v>
      </c>
      <c r="K3" s="105"/>
      <c r="L3" s="212" t="s">
        <v>33</v>
      </c>
      <c r="M3" s="9">
        <f t="shared" ref="M3:M6" si="2">F3/F$6</f>
        <v>0.22385523441043137</v>
      </c>
      <c r="N3" s="9">
        <f t="shared" si="0"/>
        <v>0.29132448499930874</v>
      </c>
      <c r="O3" s="9">
        <f t="shared" si="0"/>
        <v>0.27186970711574981</v>
      </c>
      <c r="P3" s="9">
        <f t="shared" si="0"/>
        <v>0.2250259841119332</v>
      </c>
      <c r="Q3" s="14">
        <f t="shared" si="0"/>
        <v>0.23621039987316886</v>
      </c>
    </row>
    <row r="4" spans="1:17" ht="28.5" x14ac:dyDescent="0.2">
      <c r="A4" s="215" t="s">
        <v>10</v>
      </c>
      <c r="B4" s="215" t="s">
        <v>34</v>
      </c>
      <c r="C4" s="216">
        <v>200794.75</v>
      </c>
      <c r="E4" s="212" t="s">
        <v>34</v>
      </c>
      <c r="F4" s="125">
        <f>C20</f>
        <v>31717.75</v>
      </c>
      <c r="G4" s="125">
        <f>C16</f>
        <v>5202.5</v>
      </c>
      <c r="H4" s="125">
        <f>C12</f>
        <v>29686</v>
      </c>
      <c r="I4" s="125">
        <f>C8</f>
        <v>134188.5</v>
      </c>
      <c r="J4" s="207">
        <f t="shared" si="1"/>
        <v>200794.75</v>
      </c>
      <c r="K4" s="105"/>
      <c r="L4" s="212" t="s">
        <v>34</v>
      </c>
      <c r="M4" s="9">
        <f t="shared" si="2"/>
        <v>0.23874993648816234</v>
      </c>
      <c r="N4" s="9">
        <f t="shared" si="0"/>
        <v>0.14385455550947049</v>
      </c>
      <c r="O4" s="9">
        <f t="shared" si="0"/>
        <v>0.17925083704935948</v>
      </c>
      <c r="P4" s="9">
        <f t="shared" si="0"/>
        <v>0.23984653510916007</v>
      </c>
      <c r="Q4" s="14">
        <f t="shared" si="0"/>
        <v>0.22457694296150132</v>
      </c>
    </row>
    <row r="5" spans="1:17" ht="14.25" x14ac:dyDescent="0.2">
      <c r="A5" s="215" t="s">
        <v>10</v>
      </c>
      <c r="B5" s="215" t="s">
        <v>35</v>
      </c>
      <c r="C5" s="216">
        <v>78329.75</v>
      </c>
      <c r="E5" s="212" t="s">
        <v>35</v>
      </c>
      <c r="F5" s="125">
        <f>C21</f>
        <v>7626.25</v>
      </c>
      <c r="G5" s="125">
        <f>C17</f>
        <v>880.25</v>
      </c>
      <c r="H5" s="125">
        <f>C13</f>
        <v>10668.75</v>
      </c>
      <c r="I5" s="125">
        <f>C9</f>
        <v>59154.5</v>
      </c>
      <c r="J5" s="207">
        <f t="shared" si="1"/>
        <v>78329.75</v>
      </c>
      <c r="K5" s="105"/>
      <c r="L5" s="212" t="s">
        <v>35</v>
      </c>
      <c r="M5" s="9">
        <f t="shared" si="2"/>
        <v>5.7405292088589133E-2</v>
      </c>
      <c r="N5" s="9">
        <f t="shared" si="0"/>
        <v>2.4339831328632655E-2</v>
      </c>
      <c r="O5" s="9">
        <f t="shared" si="0"/>
        <v>6.4420345205495999E-2</v>
      </c>
      <c r="P5" s="9">
        <f t="shared" si="0"/>
        <v>0.10573187613778237</v>
      </c>
      <c r="Q5" s="14">
        <f t="shared" si="0"/>
        <v>8.7607150077074522E-2</v>
      </c>
    </row>
    <row r="6" spans="1:17" ht="15" thickBot="1" x14ac:dyDescent="0.25">
      <c r="A6" s="215" t="s">
        <v>9</v>
      </c>
      <c r="B6" s="215" t="s">
        <v>32</v>
      </c>
      <c r="C6" s="216">
        <v>240236.75</v>
      </c>
      <c r="E6" s="213" t="s">
        <v>185</v>
      </c>
      <c r="F6" s="209">
        <f>SUM(F2:F5)</f>
        <v>132849.25</v>
      </c>
      <c r="G6" s="209">
        <f t="shared" ref="G6:J6" si="3">SUM(G2:G5)</f>
        <v>36165</v>
      </c>
      <c r="H6" s="209">
        <f t="shared" si="3"/>
        <v>165611.5</v>
      </c>
      <c r="I6" s="209">
        <f t="shared" si="3"/>
        <v>559476.5</v>
      </c>
      <c r="J6" s="210">
        <f t="shared" si="3"/>
        <v>894102.25</v>
      </c>
      <c r="L6" s="213" t="s">
        <v>185</v>
      </c>
      <c r="M6" s="15">
        <f t="shared" si="2"/>
        <v>1</v>
      </c>
      <c r="N6" s="15">
        <f t="shared" si="0"/>
        <v>1</v>
      </c>
      <c r="O6" s="15">
        <f t="shared" si="0"/>
        <v>1</v>
      </c>
      <c r="P6" s="15">
        <f t="shared" si="0"/>
        <v>1</v>
      </c>
      <c r="Q6" s="16">
        <f t="shared" si="0"/>
        <v>1</v>
      </c>
    </row>
    <row r="7" spans="1:17" x14ac:dyDescent="0.2">
      <c r="A7" s="215" t="s">
        <v>9</v>
      </c>
      <c r="B7" s="215" t="s">
        <v>33</v>
      </c>
      <c r="C7" s="216">
        <v>125896.75</v>
      </c>
    </row>
    <row r="8" spans="1:17" x14ac:dyDescent="0.2">
      <c r="A8" s="215" t="s">
        <v>9</v>
      </c>
      <c r="B8" s="215" t="s">
        <v>34</v>
      </c>
      <c r="C8" s="216">
        <v>134188.5</v>
      </c>
    </row>
    <row r="9" spans="1:17" x14ac:dyDescent="0.2">
      <c r="A9" s="215" t="s">
        <v>9</v>
      </c>
      <c r="B9" s="215" t="s">
        <v>35</v>
      </c>
      <c r="C9" s="216">
        <v>59154.5</v>
      </c>
    </row>
    <row r="10" spans="1:17" ht="22.5" x14ac:dyDescent="0.2">
      <c r="A10" s="215" t="s">
        <v>8</v>
      </c>
      <c r="B10" s="215" t="s">
        <v>32</v>
      </c>
      <c r="C10" s="216">
        <v>80232</v>
      </c>
    </row>
    <row r="11" spans="1:17" ht="22.5" x14ac:dyDescent="0.2">
      <c r="A11" s="215" t="s">
        <v>8</v>
      </c>
      <c r="B11" s="215" t="s">
        <v>33</v>
      </c>
      <c r="C11" s="216">
        <v>45024.75</v>
      </c>
    </row>
    <row r="12" spans="1:17" ht="22.5" x14ac:dyDescent="0.2">
      <c r="A12" s="215" t="s">
        <v>8</v>
      </c>
      <c r="B12" s="215" t="s">
        <v>34</v>
      </c>
      <c r="C12" s="216">
        <v>29686</v>
      </c>
    </row>
    <row r="13" spans="1:17" ht="22.5" x14ac:dyDescent="0.2">
      <c r="A13" s="215" t="s">
        <v>8</v>
      </c>
      <c r="B13" s="215" t="s">
        <v>35</v>
      </c>
      <c r="C13" s="216">
        <v>10668.75</v>
      </c>
    </row>
    <row r="14" spans="1:17" x14ac:dyDescent="0.2">
      <c r="A14" s="215" t="s">
        <v>7</v>
      </c>
      <c r="B14" s="215" t="s">
        <v>32</v>
      </c>
      <c r="C14" s="216">
        <v>19546.5</v>
      </c>
    </row>
    <row r="15" spans="1:17" x14ac:dyDescent="0.2">
      <c r="A15" s="215" t="s">
        <v>7</v>
      </c>
      <c r="B15" s="215" t="s">
        <v>33</v>
      </c>
      <c r="C15" s="216">
        <v>10535.75</v>
      </c>
    </row>
    <row r="16" spans="1:17" x14ac:dyDescent="0.2">
      <c r="A16" s="215" t="s">
        <v>7</v>
      </c>
      <c r="B16" s="215" t="s">
        <v>34</v>
      </c>
      <c r="C16" s="216">
        <v>5202.5</v>
      </c>
    </row>
    <row r="17" spans="1:13" x14ac:dyDescent="0.2">
      <c r="A17" s="215" t="s">
        <v>7</v>
      </c>
      <c r="B17" s="215" t="s">
        <v>35</v>
      </c>
      <c r="C17" s="216">
        <v>880.25</v>
      </c>
    </row>
    <row r="18" spans="1:13" x14ac:dyDescent="0.2">
      <c r="A18" s="215" t="s">
        <v>3</v>
      </c>
      <c r="B18" s="215" t="s">
        <v>32</v>
      </c>
      <c r="C18" s="216">
        <v>63766.25</v>
      </c>
    </row>
    <row r="19" spans="1:13" x14ac:dyDescent="0.2">
      <c r="A19" s="215" t="s">
        <v>3</v>
      </c>
      <c r="B19" s="215" t="s">
        <v>33</v>
      </c>
      <c r="C19" s="216">
        <v>29739</v>
      </c>
    </row>
    <row r="20" spans="1:13" x14ac:dyDescent="0.2">
      <c r="A20" s="215" t="s">
        <v>3</v>
      </c>
      <c r="B20" s="215" t="s">
        <v>34</v>
      </c>
      <c r="C20" s="216">
        <v>31717.75</v>
      </c>
    </row>
    <row r="21" spans="1:13" x14ac:dyDescent="0.2">
      <c r="A21" s="215" t="s">
        <v>3</v>
      </c>
      <c r="B21" s="215" t="s">
        <v>35</v>
      </c>
      <c r="C21" s="216">
        <v>7626.25</v>
      </c>
      <c r="M21" s="2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17" workbookViewId="0">
      <selection activeCell="P63" sqref="P63"/>
    </sheetView>
  </sheetViews>
  <sheetFormatPr defaultRowHeight="12.75" x14ac:dyDescent="0.2"/>
  <cols>
    <col min="1" max="1" width="11" customWidth="1"/>
    <col min="2" max="2" width="21.42578125" bestFit="1" customWidth="1"/>
    <col min="3" max="3" width="18.28515625" bestFit="1" customWidth="1"/>
    <col min="5" max="5" width="24.7109375" customWidth="1"/>
    <col min="12" max="12" width="32.7109375" customWidth="1"/>
  </cols>
  <sheetData>
    <row r="1" spans="1:17" x14ac:dyDescent="0.2">
      <c r="A1" s="217" t="s">
        <v>0</v>
      </c>
      <c r="B1" s="217" t="s">
        <v>36</v>
      </c>
      <c r="C1" s="217" t="s">
        <v>37</v>
      </c>
      <c r="E1" s="174"/>
      <c r="F1" s="174" t="s">
        <v>3</v>
      </c>
      <c r="G1" s="174" t="s">
        <v>7</v>
      </c>
      <c r="H1" s="174" t="s">
        <v>8</v>
      </c>
      <c r="I1" s="174" t="s">
        <v>9</v>
      </c>
      <c r="J1" s="174" t="s">
        <v>10</v>
      </c>
      <c r="L1" s="174"/>
      <c r="M1" s="174" t="s">
        <v>3</v>
      </c>
      <c r="N1" s="174" t="s">
        <v>7</v>
      </c>
      <c r="O1" s="174" t="s">
        <v>8</v>
      </c>
      <c r="P1" s="174" t="s">
        <v>9</v>
      </c>
      <c r="Q1" s="174" t="s">
        <v>10</v>
      </c>
    </row>
    <row r="2" spans="1:17" ht="28.5" x14ac:dyDescent="0.2">
      <c r="A2" s="218" t="s">
        <v>10</v>
      </c>
      <c r="B2" s="218" t="s">
        <v>38</v>
      </c>
      <c r="C2" s="219">
        <v>30735</v>
      </c>
      <c r="E2" s="220" t="s">
        <v>352</v>
      </c>
      <c r="F2" s="125">
        <f>C17</f>
        <v>3588</v>
      </c>
      <c r="G2" s="125">
        <f>C14</f>
        <v>2335</v>
      </c>
      <c r="H2" s="125">
        <f>C10</f>
        <v>9547</v>
      </c>
      <c r="I2" s="125">
        <f>C6</f>
        <v>15265</v>
      </c>
      <c r="J2" s="125">
        <f>C2</f>
        <v>30735</v>
      </c>
      <c r="L2" s="220" t="s">
        <v>38</v>
      </c>
      <c r="M2" s="9">
        <f>F2/F$6</f>
        <v>0.46926497515040544</v>
      </c>
      <c r="N2" s="9">
        <f t="shared" ref="N2:Q5" si="0">G2/G$6</f>
        <v>0.87257100149476829</v>
      </c>
      <c r="O2" s="9">
        <f t="shared" si="0"/>
        <v>0.54959415117149268</v>
      </c>
      <c r="P2" s="9">
        <f t="shared" si="0"/>
        <v>0.7055370678498798</v>
      </c>
      <c r="Q2" s="9">
        <f>J2/J$6</f>
        <v>0.62306148513045068</v>
      </c>
    </row>
    <row r="3" spans="1:17" ht="14.25" x14ac:dyDescent="0.2">
      <c r="A3" s="218" t="s">
        <v>10</v>
      </c>
      <c r="B3" s="218" t="s">
        <v>39</v>
      </c>
      <c r="C3" s="219">
        <v>14499</v>
      </c>
      <c r="E3" s="220" t="s">
        <v>353</v>
      </c>
      <c r="F3" s="125">
        <f>C18</f>
        <v>2734</v>
      </c>
      <c r="G3" s="125">
        <f>C15</f>
        <v>329</v>
      </c>
      <c r="H3" s="125">
        <f>C11</f>
        <v>7551</v>
      </c>
      <c r="I3" s="125">
        <f>C7</f>
        <v>3885</v>
      </c>
      <c r="J3" s="125">
        <f t="shared" ref="J3:J5" si="1">C3</f>
        <v>14499</v>
      </c>
      <c r="L3" s="220" t="s">
        <v>39</v>
      </c>
      <c r="M3" s="9">
        <f t="shared" ref="M3:M5" si="2">F3/F$6</f>
        <v>0.35757258697358096</v>
      </c>
      <c r="N3" s="9">
        <f t="shared" si="0"/>
        <v>0.12294469357249627</v>
      </c>
      <c r="O3" s="9">
        <f t="shared" si="0"/>
        <v>0.43469000057567209</v>
      </c>
      <c r="P3" s="9">
        <f t="shared" si="0"/>
        <v>0.17956184137548531</v>
      </c>
      <c r="Q3" s="9">
        <f t="shared" si="0"/>
        <v>0.29392446633825942</v>
      </c>
    </row>
    <row r="4" spans="1:17" ht="14.25" x14ac:dyDescent="0.2">
      <c r="A4" s="218" t="s">
        <v>10</v>
      </c>
      <c r="B4" s="218" t="s">
        <v>40</v>
      </c>
      <c r="C4" s="219">
        <v>3456</v>
      </c>
      <c r="E4" s="220" t="s">
        <v>355</v>
      </c>
      <c r="F4" s="125">
        <f>C19</f>
        <v>937</v>
      </c>
      <c r="G4" s="125">
        <v>0</v>
      </c>
      <c r="H4" s="125">
        <f>C12</f>
        <v>200</v>
      </c>
      <c r="I4" s="125">
        <f>C8</f>
        <v>2319</v>
      </c>
      <c r="J4" s="125">
        <f t="shared" si="1"/>
        <v>3456</v>
      </c>
      <c r="L4" s="220" t="s">
        <v>40</v>
      </c>
      <c r="M4" s="9">
        <f t="shared" si="2"/>
        <v>0.12254773737902171</v>
      </c>
      <c r="N4" s="9">
        <f t="shared" si="0"/>
        <v>0</v>
      </c>
      <c r="O4" s="9">
        <f t="shared" si="0"/>
        <v>1.1513441943469E-2</v>
      </c>
      <c r="P4" s="9">
        <f t="shared" si="0"/>
        <v>0.10718247365501941</v>
      </c>
      <c r="Q4" s="9">
        <f t="shared" si="0"/>
        <v>7.0060207991242476E-2</v>
      </c>
    </row>
    <row r="5" spans="1:17" ht="14.25" x14ac:dyDescent="0.2">
      <c r="A5" s="218" t="s">
        <v>10</v>
      </c>
      <c r="B5" s="218" t="s">
        <v>41</v>
      </c>
      <c r="C5" s="219">
        <v>639</v>
      </c>
      <c r="E5" s="220" t="s">
        <v>354</v>
      </c>
      <c r="F5" s="125">
        <f>C20</f>
        <v>387</v>
      </c>
      <c r="G5" s="125">
        <f>C16</f>
        <v>12</v>
      </c>
      <c r="H5" s="125">
        <f>C13</f>
        <v>73</v>
      </c>
      <c r="I5" s="125">
        <f>C9</f>
        <v>167</v>
      </c>
      <c r="J5" s="125">
        <f t="shared" si="1"/>
        <v>639</v>
      </c>
      <c r="L5" s="220" t="s">
        <v>41</v>
      </c>
      <c r="M5" s="9">
        <f t="shared" si="2"/>
        <v>5.0614700496991891E-2</v>
      </c>
      <c r="N5" s="9">
        <f t="shared" si="0"/>
        <v>4.4843049327354259E-3</v>
      </c>
      <c r="O5" s="9">
        <f t="shared" si="0"/>
        <v>4.2024063093661851E-3</v>
      </c>
      <c r="P5" s="9">
        <f t="shared" si="0"/>
        <v>7.7186171196154561E-3</v>
      </c>
      <c r="Q5" s="9">
        <f t="shared" si="0"/>
        <v>1.2953840540047437E-2</v>
      </c>
    </row>
    <row r="6" spans="1:17" ht="14.25" x14ac:dyDescent="0.2">
      <c r="A6" s="218" t="s">
        <v>9</v>
      </c>
      <c r="B6" s="218" t="s">
        <v>38</v>
      </c>
      <c r="C6" s="219">
        <v>15265</v>
      </c>
      <c r="E6" s="220" t="s">
        <v>185</v>
      </c>
      <c r="F6" s="118">
        <f>SUM(F2:F5)</f>
        <v>7646</v>
      </c>
      <c r="G6" s="118">
        <f t="shared" ref="G6:J6" si="3">SUM(G2:G5)</f>
        <v>2676</v>
      </c>
      <c r="H6" s="118">
        <f t="shared" si="3"/>
        <v>17371</v>
      </c>
      <c r="I6" s="118">
        <f t="shared" si="3"/>
        <v>21636</v>
      </c>
      <c r="J6" s="118">
        <f t="shared" si="3"/>
        <v>49329</v>
      </c>
      <c r="L6" s="174"/>
      <c r="M6" s="130">
        <f>SUM(M2:M5)</f>
        <v>1</v>
      </c>
      <c r="N6" s="130">
        <f t="shared" ref="N6:Q6" si="4">SUM(N2:N5)</f>
        <v>1</v>
      </c>
      <c r="O6" s="130">
        <f t="shared" si="4"/>
        <v>1</v>
      </c>
      <c r="P6" s="130">
        <f t="shared" si="4"/>
        <v>1</v>
      </c>
      <c r="Q6" s="130">
        <f t="shared" si="4"/>
        <v>1</v>
      </c>
    </row>
    <row r="7" spans="1:17" x14ac:dyDescent="0.2">
      <c r="A7" s="218" t="s">
        <v>9</v>
      </c>
      <c r="B7" s="218" t="s">
        <v>39</v>
      </c>
      <c r="C7" s="219">
        <v>3885</v>
      </c>
    </row>
    <row r="8" spans="1:17" x14ac:dyDescent="0.2">
      <c r="A8" s="218" t="s">
        <v>9</v>
      </c>
      <c r="B8" s="218" t="s">
        <v>40</v>
      </c>
      <c r="C8" s="219">
        <v>2319</v>
      </c>
    </row>
    <row r="9" spans="1:17" x14ac:dyDescent="0.2">
      <c r="A9" s="218" t="s">
        <v>9</v>
      </c>
      <c r="B9" s="218" t="s">
        <v>41</v>
      </c>
      <c r="C9" s="219">
        <v>167</v>
      </c>
    </row>
    <row r="10" spans="1:17" ht="22.5" x14ac:dyDescent="0.2">
      <c r="A10" s="218" t="s">
        <v>8</v>
      </c>
      <c r="B10" s="218" t="s">
        <v>38</v>
      </c>
      <c r="C10" s="219">
        <v>9547</v>
      </c>
    </row>
    <row r="11" spans="1:17" ht="22.5" x14ac:dyDescent="0.2">
      <c r="A11" s="218" t="s">
        <v>8</v>
      </c>
      <c r="B11" s="218" t="s">
        <v>39</v>
      </c>
      <c r="C11" s="219">
        <v>7551</v>
      </c>
    </row>
    <row r="12" spans="1:17" ht="22.5" x14ac:dyDescent="0.2">
      <c r="A12" s="218" t="s">
        <v>8</v>
      </c>
      <c r="B12" s="218" t="s">
        <v>40</v>
      </c>
      <c r="C12" s="219">
        <v>200</v>
      </c>
    </row>
    <row r="13" spans="1:17" ht="22.5" x14ac:dyDescent="0.2">
      <c r="A13" s="218" t="s">
        <v>8</v>
      </c>
      <c r="B13" s="218" t="s">
        <v>41</v>
      </c>
      <c r="C13" s="219">
        <v>73</v>
      </c>
    </row>
    <row r="14" spans="1:17" x14ac:dyDescent="0.2">
      <c r="A14" s="218" t="s">
        <v>7</v>
      </c>
      <c r="B14" s="218" t="s">
        <v>38</v>
      </c>
      <c r="C14" s="219">
        <v>2335</v>
      </c>
    </row>
    <row r="15" spans="1:17" x14ac:dyDescent="0.2">
      <c r="A15" s="218" t="s">
        <v>7</v>
      </c>
      <c r="B15" s="218" t="s">
        <v>39</v>
      </c>
      <c r="C15" s="219">
        <v>329</v>
      </c>
    </row>
    <row r="16" spans="1:17" x14ac:dyDescent="0.2">
      <c r="A16" s="218" t="s">
        <v>7</v>
      </c>
      <c r="B16" s="218" t="s">
        <v>41</v>
      </c>
      <c r="C16" s="219">
        <v>12</v>
      </c>
    </row>
    <row r="17" spans="1:3" x14ac:dyDescent="0.2">
      <c r="A17" s="218" t="s">
        <v>3</v>
      </c>
      <c r="B17" s="218" t="s">
        <v>38</v>
      </c>
      <c r="C17" s="219">
        <v>3588</v>
      </c>
    </row>
    <row r="18" spans="1:3" x14ac:dyDescent="0.2">
      <c r="A18" s="218" t="s">
        <v>3</v>
      </c>
      <c r="B18" s="218" t="s">
        <v>39</v>
      </c>
      <c r="C18" s="219">
        <v>2734</v>
      </c>
    </row>
    <row r="19" spans="1:3" x14ac:dyDescent="0.2">
      <c r="A19" s="218" t="s">
        <v>3</v>
      </c>
      <c r="B19" s="218" t="s">
        <v>40</v>
      </c>
      <c r="C19" s="219">
        <v>937</v>
      </c>
    </row>
    <row r="20" spans="1:3" x14ac:dyDescent="0.2">
      <c r="A20" s="218" t="s">
        <v>3</v>
      </c>
      <c r="B20" s="218" t="s">
        <v>41</v>
      </c>
      <c r="C20" s="219">
        <v>387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U17" sqref="U17"/>
    </sheetView>
  </sheetViews>
  <sheetFormatPr defaultRowHeight="12.75" x14ac:dyDescent="0.2"/>
  <cols>
    <col min="3" max="3" width="10.7109375" bestFit="1" customWidth="1"/>
    <col min="6" max="6" width="10.28515625" bestFit="1" customWidth="1"/>
    <col min="7" max="7" width="10.140625" bestFit="1" customWidth="1"/>
    <col min="8" max="8" width="18.7109375" bestFit="1" customWidth="1"/>
    <col min="9" max="9" width="10" bestFit="1" customWidth="1"/>
    <col min="13" max="13" width="10.28515625" bestFit="1" customWidth="1"/>
    <col min="14" max="14" width="10.140625" bestFit="1" customWidth="1"/>
    <col min="15" max="15" width="18.7109375" bestFit="1" customWidth="1"/>
    <col min="16" max="16" width="10" bestFit="1" customWidth="1"/>
  </cols>
  <sheetData>
    <row r="1" spans="1:17" x14ac:dyDescent="0.2">
      <c r="A1" s="221" t="s">
        <v>0</v>
      </c>
      <c r="B1" s="221" t="s">
        <v>1</v>
      </c>
      <c r="C1" s="221" t="s">
        <v>2</v>
      </c>
      <c r="E1" s="211"/>
      <c r="F1" s="205" t="s">
        <v>3</v>
      </c>
      <c r="G1" s="205" t="s">
        <v>7</v>
      </c>
      <c r="H1" s="205" t="s">
        <v>8</v>
      </c>
      <c r="I1" s="205" t="s">
        <v>9</v>
      </c>
      <c r="J1" s="206" t="s">
        <v>10</v>
      </c>
      <c r="L1" s="211"/>
      <c r="M1" s="205" t="s">
        <v>3</v>
      </c>
      <c r="N1" s="205" t="s">
        <v>7</v>
      </c>
      <c r="O1" s="205" t="s">
        <v>8</v>
      </c>
      <c r="P1" s="205" t="s">
        <v>9</v>
      </c>
      <c r="Q1" s="206" t="s">
        <v>10</v>
      </c>
    </row>
    <row r="2" spans="1:17" ht="28.5" x14ac:dyDescent="0.2">
      <c r="A2" s="222" t="s">
        <v>10</v>
      </c>
      <c r="B2" s="222" t="s">
        <v>42</v>
      </c>
      <c r="C2" s="223">
        <v>487175</v>
      </c>
      <c r="E2" s="224" t="s">
        <v>42</v>
      </c>
      <c r="F2" s="125">
        <f>C10</f>
        <v>75354</v>
      </c>
      <c r="G2" s="125">
        <f>C8</f>
        <v>24230.5</v>
      </c>
      <c r="H2" s="125">
        <f>C6</f>
        <v>102481.5</v>
      </c>
      <c r="I2" s="125">
        <f>C4</f>
        <v>285109</v>
      </c>
      <c r="J2" s="207">
        <f>C2</f>
        <v>487175</v>
      </c>
      <c r="L2" s="224" t="s">
        <v>42</v>
      </c>
      <c r="M2" s="9">
        <f>F2/F$4</f>
        <v>0.70555023677046491</v>
      </c>
      <c r="N2" s="9">
        <f t="shared" ref="N2:P4" si="0">G2/G$4</f>
        <v>0.79043859792200166</v>
      </c>
      <c r="O2" s="9">
        <f t="shared" si="0"/>
        <v>0.85561320971317167</v>
      </c>
      <c r="P2" s="9">
        <f t="shared" si="0"/>
        <v>0.56858474033339235</v>
      </c>
      <c r="Q2" s="8"/>
    </row>
    <row r="3" spans="1:17" ht="28.5" x14ac:dyDescent="0.2">
      <c r="A3" s="222" t="s">
        <v>10</v>
      </c>
      <c r="B3" s="222" t="s">
        <v>43</v>
      </c>
      <c r="C3" s="223">
        <v>271493</v>
      </c>
      <c r="E3" s="224" t="s">
        <v>43</v>
      </c>
      <c r="F3" s="125">
        <f>C11</f>
        <v>31447.75</v>
      </c>
      <c r="G3" s="125">
        <f>C9</f>
        <v>6424</v>
      </c>
      <c r="H3" s="125">
        <f>C7</f>
        <v>17294</v>
      </c>
      <c r="I3" s="125">
        <f>C5</f>
        <v>216327.25</v>
      </c>
      <c r="J3" s="207">
        <f>C3</f>
        <v>271493</v>
      </c>
      <c r="L3" s="224" t="s">
        <v>43</v>
      </c>
      <c r="M3" s="9">
        <f t="shared" ref="M3:M4" si="1">F3/F$4</f>
        <v>0.29444976322953509</v>
      </c>
      <c r="N3" s="9">
        <f t="shared" si="0"/>
        <v>0.20956140207799834</v>
      </c>
      <c r="O3" s="9">
        <f t="shared" si="0"/>
        <v>0.14438679028682827</v>
      </c>
      <c r="P3" s="9">
        <f t="shared" si="0"/>
        <v>0.43141525966660765</v>
      </c>
      <c r="Q3" s="8"/>
    </row>
    <row r="4" spans="1:17" ht="13.5" thickBot="1" x14ac:dyDescent="0.25">
      <c r="A4" s="222" t="s">
        <v>9</v>
      </c>
      <c r="B4" s="222" t="s">
        <v>42</v>
      </c>
      <c r="C4" s="223">
        <v>285109</v>
      </c>
      <c r="E4" s="204" t="s">
        <v>185</v>
      </c>
      <c r="F4" s="225">
        <f>SUM(F2:F3)</f>
        <v>106801.75</v>
      </c>
      <c r="G4" s="225">
        <f t="shared" ref="G4:J4" si="2">SUM(G2:G3)</f>
        <v>30654.5</v>
      </c>
      <c r="H4" s="225">
        <f t="shared" si="2"/>
        <v>119775.5</v>
      </c>
      <c r="I4" s="225">
        <f t="shared" si="2"/>
        <v>501436.25</v>
      </c>
      <c r="J4" s="226">
        <f t="shared" si="2"/>
        <v>758668</v>
      </c>
      <c r="L4" s="204" t="s">
        <v>185</v>
      </c>
      <c r="M4" s="9">
        <f t="shared" si="1"/>
        <v>1</v>
      </c>
      <c r="N4" s="9">
        <f t="shared" si="0"/>
        <v>1</v>
      </c>
      <c r="O4" s="9">
        <f t="shared" si="0"/>
        <v>1</v>
      </c>
      <c r="P4" s="9">
        <f t="shared" si="0"/>
        <v>1</v>
      </c>
      <c r="Q4" s="17"/>
    </row>
    <row r="5" spans="1:17" x14ac:dyDescent="0.2">
      <c r="A5" s="222" t="s">
        <v>9</v>
      </c>
      <c r="B5" s="222" t="s">
        <v>43</v>
      </c>
      <c r="C5" s="223">
        <v>216327.25</v>
      </c>
    </row>
    <row r="6" spans="1:17" ht="22.5" x14ac:dyDescent="0.2">
      <c r="A6" s="222" t="s">
        <v>8</v>
      </c>
      <c r="B6" s="222" t="s">
        <v>42</v>
      </c>
      <c r="C6" s="223">
        <v>102481.5</v>
      </c>
    </row>
    <row r="7" spans="1:17" ht="22.5" x14ac:dyDescent="0.2">
      <c r="A7" s="222" t="s">
        <v>8</v>
      </c>
      <c r="B7" s="222" t="s">
        <v>43</v>
      </c>
      <c r="C7" s="223">
        <v>17294</v>
      </c>
    </row>
    <row r="8" spans="1:17" x14ac:dyDescent="0.2">
      <c r="A8" s="222" t="s">
        <v>7</v>
      </c>
      <c r="B8" s="222" t="s">
        <v>42</v>
      </c>
      <c r="C8" s="223">
        <v>24230.5</v>
      </c>
    </row>
    <row r="9" spans="1:17" x14ac:dyDescent="0.2">
      <c r="A9" s="222" t="s">
        <v>7</v>
      </c>
      <c r="B9" s="222" t="s">
        <v>43</v>
      </c>
      <c r="C9" s="223">
        <v>6424</v>
      </c>
    </row>
    <row r="10" spans="1:17" x14ac:dyDescent="0.2">
      <c r="A10" s="222" t="s">
        <v>3</v>
      </c>
      <c r="B10" s="222" t="s">
        <v>42</v>
      </c>
      <c r="C10" s="223">
        <v>75354</v>
      </c>
    </row>
    <row r="11" spans="1:17" x14ac:dyDescent="0.2">
      <c r="A11" s="222" t="s">
        <v>3</v>
      </c>
      <c r="B11" s="222" t="s">
        <v>43</v>
      </c>
      <c r="C11" s="223">
        <v>31447.75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S72" sqref="S72"/>
    </sheetView>
  </sheetViews>
  <sheetFormatPr defaultRowHeight="12.75" x14ac:dyDescent="0.2"/>
  <cols>
    <col min="1" max="1" width="14.5703125" style="187" customWidth="1"/>
    <col min="2" max="2" width="27" style="187" customWidth="1"/>
    <col min="3" max="3" width="10.7109375" style="187" bestFit="1" customWidth="1"/>
    <col min="5" max="5" width="34.5703125" customWidth="1"/>
    <col min="12" max="12" width="30" customWidth="1"/>
  </cols>
  <sheetData>
    <row r="1" spans="1:17" x14ac:dyDescent="0.2">
      <c r="A1" s="227" t="s">
        <v>0</v>
      </c>
      <c r="B1" s="227" t="s">
        <v>1</v>
      </c>
      <c r="C1" s="227" t="s">
        <v>2</v>
      </c>
      <c r="E1" s="174"/>
      <c r="F1" s="174" t="s">
        <v>3</v>
      </c>
      <c r="G1" s="174" t="s">
        <v>7</v>
      </c>
      <c r="H1" s="174" t="s">
        <v>8</v>
      </c>
      <c r="I1" s="174" t="s">
        <v>9</v>
      </c>
      <c r="J1" s="174" t="s">
        <v>10</v>
      </c>
      <c r="L1" s="174"/>
      <c r="M1" s="174" t="s">
        <v>3</v>
      </c>
      <c r="N1" s="174" t="s">
        <v>7</v>
      </c>
      <c r="O1" s="174" t="s">
        <v>8</v>
      </c>
      <c r="P1" s="174" t="s">
        <v>9</v>
      </c>
      <c r="Q1" s="174" t="s">
        <v>10</v>
      </c>
    </row>
    <row r="2" spans="1:17" ht="14.25" x14ac:dyDescent="0.2">
      <c r="A2" s="228" t="s">
        <v>3</v>
      </c>
      <c r="B2" s="228" t="s">
        <v>15</v>
      </c>
      <c r="C2" s="229">
        <v>12594.5</v>
      </c>
      <c r="E2" s="230" t="s">
        <v>15</v>
      </c>
      <c r="F2" s="125">
        <f>C2</f>
        <v>12594.5</v>
      </c>
      <c r="G2" s="125">
        <f>C17</f>
        <v>1421.5</v>
      </c>
      <c r="H2" s="125">
        <f>C32</f>
        <v>3603</v>
      </c>
      <c r="I2" s="125">
        <f t="shared" ref="I2:I10" si="0">C47</f>
        <v>75830.75</v>
      </c>
      <c r="J2" s="125">
        <f>SUM(F2:I2)</f>
        <v>93449.75</v>
      </c>
      <c r="L2" s="230" t="s">
        <v>15</v>
      </c>
      <c r="M2" s="110">
        <f>F2/F$17</f>
        <v>2.4829579423061472E-2</v>
      </c>
      <c r="N2" s="110">
        <f t="shared" ref="N2:P16" si="1">G2/G$17</f>
        <v>9.2444461786587578E-3</v>
      </c>
      <c r="O2" s="110">
        <f t="shared" si="1"/>
        <v>5.8766946161697177E-3</v>
      </c>
      <c r="P2" s="110">
        <f t="shared" si="1"/>
        <v>4.1563644694918848E-2</v>
      </c>
      <c r="Q2" s="9">
        <f>SUM(M2:P2)</f>
        <v>8.1514364912808807E-2</v>
      </c>
    </row>
    <row r="3" spans="1:17" ht="14.25" x14ac:dyDescent="0.2">
      <c r="A3" s="228" t="s">
        <v>3</v>
      </c>
      <c r="B3" s="228" t="s">
        <v>16</v>
      </c>
      <c r="C3" s="229">
        <v>8757.75</v>
      </c>
      <c r="E3" s="230" t="s">
        <v>16</v>
      </c>
      <c r="F3" s="125">
        <f t="shared" ref="F3:F16" si="2">C3</f>
        <v>8757.75</v>
      </c>
      <c r="G3" s="125">
        <f>C18</f>
        <v>1011.5</v>
      </c>
      <c r="H3" s="125">
        <f>C33</f>
        <v>1961.25</v>
      </c>
      <c r="I3" s="125">
        <f t="shared" si="0"/>
        <v>61807.75</v>
      </c>
      <c r="J3" s="125">
        <f t="shared" ref="J3:J16" si="3">SUM(F3:I3)</f>
        <v>73538.25</v>
      </c>
      <c r="L3" s="230" t="s">
        <v>16</v>
      </c>
      <c r="M3" s="110">
        <f t="shared" ref="M3:M16" si="4">F3/F$17</f>
        <v>1.7265572209481647E-2</v>
      </c>
      <c r="N3" s="110">
        <f t="shared" si="1"/>
        <v>6.5780916705686487E-3</v>
      </c>
      <c r="O3" s="110">
        <f t="shared" si="1"/>
        <v>3.1989084973530002E-3</v>
      </c>
      <c r="P3" s="110">
        <f t="shared" si="1"/>
        <v>3.3877488491045792E-2</v>
      </c>
      <c r="Q3" s="9">
        <f t="shared" ref="Q3:Q16" si="5">SUM(M3:P3)</f>
        <v>6.0920060868449089E-2</v>
      </c>
    </row>
    <row r="4" spans="1:17" ht="14.25" x14ac:dyDescent="0.2">
      <c r="A4" s="228" t="s">
        <v>3</v>
      </c>
      <c r="B4" s="228" t="s">
        <v>17</v>
      </c>
      <c r="C4" s="229">
        <v>120616.25</v>
      </c>
      <c r="E4" s="230" t="s">
        <v>17</v>
      </c>
      <c r="F4" s="125">
        <f t="shared" si="2"/>
        <v>120616.25</v>
      </c>
      <c r="G4" s="125">
        <f>C19</f>
        <v>65082.5</v>
      </c>
      <c r="H4" s="125">
        <f>C34</f>
        <v>316005.25</v>
      </c>
      <c r="I4" s="125">
        <f t="shared" si="0"/>
        <v>323328.5</v>
      </c>
      <c r="J4" s="125">
        <f t="shared" si="3"/>
        <v>825032.5</v>
      </c>
      <c r="L4" s="230" t="s">
        <v>17</v>
      </c>
      <c r="M4" s="110">
        <f t="shared" si="4"/>
        <v>0.23779036556328861</v>
      </c>
      <c r="N4" s="110">
        <f t="shared" si="1"/>
        <v>0.42325126164091359</v>
      </c>
      <c r="O4" s="110">
        <f t="shared" si="1"/>
        <v>0.51542224572755091</v>
      </c>
      <c r="P4" s="110">
        <f t="shared" si="1"/>
        <v>0.17721980718562153</v>
      </c>
      <c r="Q4" s="9">
        <f t="shared" si="5"/>
        <v>1.3536836801173746</v>
      </c>
    </row>
    <row r="5" spans="1:17" ht="28.5" x14ac:dyDescent="0.2">
      <c r="A5" s="228" t="s">
        <v>3</v>
      </c>
      <c r="B5" s="228" t="s">
        <v>18</v>
      </c>
      <c r="C5" s="229">
        <v>37110</v>
      </c>
      <c r="E5" s="230" t="s">
        <v>18</v>
      </c>
      <c r="F5" s="125">
        <f t="shared" si="2"/>
        <v>37110</v>
      </c>
      <c r="G5" s="125">
        <f>C20</f>
        <v>2379.75</v>
      </c>
      <c r="H5" s="125">
        <f>C35</f>
        <v>5919</v>
      </c>
      <c r="I5" s="125">
        <f t="shared" si="0"/>
        <v>82483.75</v>
      </c>
      <c r="J5" s="125">
        <f t="shared" si="3"/>
        <v>127892.5</v>
      </c>
      <c r="L5" s="230" t="s">
        <v>18</v>
      </c>
      <c r="M5" s="110">
        <f t="shared" si="4"/>
        <v>7.3160958544587817E-2</v>
      </c>
      <c r="N5" s="110">
        <f t="shared" si="1"/>
        <v>1.5476236928359607E-2</v>
      </c>
      <c r="O5" s="110">
        <f t="shared" si="1"/>
        <v>9.6542202145735671E-3</v>
      </c>
      <c r="P5" s="110">
        <f t="shared" si="1"/>
        <v>4.5210225114541432E-2</v>
      </c>
      <c r="Q5" s="9">
        <f t="shared" si="5"/>
        <v>0.14350164080206243</v>
      </c>
    </row>
    <row r="6" spans="1:17" ht="14.25" x14ac:dyDescent="0.2">
      <c r="A6" s="228" t="s">
        <v>3</v>
      </c>
      <c r="B6" s="228" t="s">
        <v>19</v>
      </c>
      <c r="C6" s="229">
        <v>17418.75</v>
      </c>
      <c r="E6" s="230" t="s">
        <v>19</v>
      </c>
      <c r="F6" s="125">
        <f t="shared" si="2"/>
        <v>17418.75</v>
      </c>
      <c r="G6" s="125">
        <f>C21</f>
        <v>6008.5</v>
      </c>
      <c r="H6" s="125">
        <f>C36</f>
        <v>25483.25</v>
      </c>
      <c r="I6" s="125">
        <f t="shared" si="0"/>
        <v>41262.25</v>
      </c>
      <c r="J6" s="125">
        <f t="shared" si="3"/>
        <v>90172.75</v>
      </c>
      <c r="L6" s="230" t="s">
        <v>19</v>
      </c>
      <c r="M6" s="110">
        <f t="shared" si="4"/>
        <v>3.4340405460752871E-2</v>
      </c>
      <c r="N6" s="110">
        <f t="shared" si="1"/>
        <v>3.9075100150876646E-2</v>
      </c>
      <c r="O6" s="110">
        <f t="shared" si="1"/>
        <v>4.1564606738136819E-2</v>
      </c>
      <c r="P6" s="110">
        <f t="shared" si="1"/>
        <v>2.2616280312576564E-2</v>
      </c>
      <c r="Q6" s="9">
        <f t="shared" si="5"/>
        <v>0.13759639266234291</v>
      </c>
    </row>
    <row r="7" spans="1:17" ht="14.25" x14ac:dyDescent="0.2">
      <c r="A7" s="228" t="s">
        <v>3</v>
      </c>
      <c r="B7" s="228" t="s">
        <v>20</v>
      </c>
      <c r="C7" s="229">
        <v>37495.5</v>
      </c>
      <c r="E7" s="230" t="s">
        <v>20</v>
      </c>
      <c r="F7" s="125">
        <f t="shared" si="2"/>
        <v>37495.5</v>
      </c>
      <c r="G7" s="125">
        <f t="shared" ref="G7:G15" si="6">C22</f>
        <v>6593.25</v>
      </c>
      <c r="H7" s="125">
        <f t="shared" ref="H7" si="7">C37</f>
        <v>15997.75</v>
      </c>
      <c r="I7" s="125">
        <f t="shared" si="0"/>
        <v>233631</v>
      </c>
      <c r="J7" s="125">
        <f t="shared" si="3"/>
        <v>293717.5</v>
      </c>
      <c r="L7" s="230" t="s">
        <v>20</v>
      </c>
      <c r="M7" s="110">
        <f t="shared" si="4"/>
        <v>7.3920957184278976E-2</v>
      </c>
      <c r="N7" s="110">
        <f t="shared" si="1"/>
        <v>4.2877906976744186E-2</v>
      </c>
      <c r="O7" s="110">
        <f t="shared" si="1"/>
        <v>2.6093225449855428E-2</v>
      </c>
      <c r="P7" s="110">
        <f t="shared" si="1"/>
        <v>0.12805564858211987</v>
      </c>
      <c r="Q7" s="9">
        <f t="shared" si="5"/>
        <v>0.27094773819299844</v>
      </c>
    </row>
    <row r="8" spans="1:17" ht="14.25" x14ac:dyDescent="0.2">
      <c r="A8" s="228" t="s">
        <v>3</v>
      </c>
      <c r="B8" s="228" t="s">
        <v>21</v>
      </c>
      <c r="C8" s="229">
        <v>50401.5</v>
      </c>
      <c r="E8" s="230" t="s">
        <v>21</v>
      </c>
      <c r="F8" s="125">
        <f t="shared" si="2"/>
        <v>50401.5</v>
      </c>
      <c r="G8" s="125">
        <f>C23</f>
        <v>19094.5</v>
      </c>
      <c r="H8" s="125">
        <f t="shared" ref="H8:H16" si="8">C38</f>
        <v>65346.25</v>
      </c>
      <c r="I8" s="125">
        <f t="shared" si="0"/>
        <v>122817.25</v>
      </c>
      <c r="J8" s="125">
        <f t="shared" si="3"/>
        <v>257659.5</v>
      </c>
      <c r="L8" s="230" t="s">
        <v>21</v>
      </c>
      <c r="M8" s="110">
        <f t="shared" si="4"/>
        <v>9.9364647051604499E-2</v>
      </c>
      <c r="N8" s="110">
        <f t="shared" si="1"/>
        <v>0.12417733208469903</v>
      </c>
      <c r="O8" s="110">
        <f t="shared" si="1"/>
        <v>0.10658339038631152</v>
      </c>
      <c r="P8" s="110">
        <f t="shared" si="1"/>
        <v>6.7317447623912757E-2</v>
      </c>
      <c r="Q8" s="9">
        <f t="shared" si="5"/>
        <v>0.39744281714652785</v>
      </c>
    </row>
    <row r="9" spans="1:17" ht="14.25" x14ac:dyDescent="0.2">
      <c r="A9" s="228" t="s">
        <v>3</v>
      </c>
      <c r="B9" s="228" t="s">
        <v>22</v>
      </c>
      <c r="C9" s="229">
        <v>28056.25</v>
      </c>
      <c r="E9" s="230" t="s">
        <v>22</v>
      </c>
      <c r="F9" s="125">
        <f t="shared" si="2"/>
        <v>28056.25</v>
      </c>
      <c r="G9" s="125">
        <f>C24</f>
        <v>7313</v>
      </c>
      <c r="H9" s="125">
        <f t="shared" si="8"/>
        <v>19180.5</v>
      </c>
      <c r="I9" s="125">
        <f t="shared" si="0"/>
        <v>100277.5</v>
      </c>
      <c r="J9" s="125">
        <f t="shared" si="3"/>
        <v>154827.25</v>
      </c>
      <c r="L9" s="230" t="s">
        <v>22</v>
      </c>
      <c r="M9" s="110">
        <f t="shared" si="4"/>
        <v>5.5311833553397791E-2</v>
      </c>
      <c r="N9" s="110">
        <f t="shared" si="1"/>
        <v>4.7558659799177984E-2</v>
      </c>
      <c r="O9" s="110">
        <f t="shared" si="1"/>
        <v>3.1284468799734462E-2</v>
      </c>
      <c r="P9" s="110">
        <f t="shared" si="1"/>
        <v>5.4963169702195017E-2</v>
      </c>
      <c r="Q9" s="9">
        <f t="shared" si="5"/>
        <v>0.18911813185450527</v>
      </c>
    </row>
    <row r="10" spans="1:17" ht="14.25" x14ac:dyDescent="0.2">
      <c r="A10" s="228" t="s">
        <v>3</v>
      </c>
      <c r="B10" s="228" t="s">
        <v>23</v>
      </c>
      <c r="C10" s="229">
        <v>25624.5</v>
      </c>
      <c r="E10" s="230" t="s">
        <v>23</v>
      </c>
      <c r="F10" s="125">
        <f t="shared" si="2"/>
        <v>25624.5</v>
      </c>
      <c r="G10" s="125">
        <f>C25</f>
        <v>7035</v>
      </c>
      <c r="H10" s="125">
        <f t="shared" si="8"/>
        <v>17063.5</v>
      </c>
      <c r="I10" s="125">
        <f t="shared" si="0"/>
        <v>139505</v>
      </c>
      <c r="J10" s="125">
        <f t="shared" si="3"/>
        <v>189228</v>
      </c>
      <c r="L10" s="230" t="s">
        <v>23</v>
      </c>
      <c r="M10" s="110">
        <f t="shared" si="4"/>
        <v>5.0517730590832408E-2</v>
      </c>
      <c r="N10" s="110">
        <f t="shared" si="1"/>
        <v>4.5750741376619324E-2</v>
      </c>
      <c r="O10" s="110">
        <f t="shared" si="1"/>
        <v>2.7831523336944764E-2</v>
      </c>
      <c r="P10" s="110">
        <f t="shared" si="1"/>
        <v>7.6464181788583843E-2</v>
      </c>
      <c r="Q10" s="9">
        <f t="shared" si="5"/>
        <v>0.20056417709298033</v>
      </c>
    </row>
    <row r="11" spans="1:17" ht="14.25" x14ac:dyDescent="0.2">
      <c r="A11" s="228" t="s">
        <v>3</v>
      </c>
      <c r="B11" s="228" t="s">
        <v>24</v>
      </c>
      <c r="C11" s="229">
        <v>24988.75</v>
      </c>
      <c r="E11" s="230" t="s">
        <v>24</v>
      </c>
      <c r="F11" s="125">
        <f t="shared" si="2"/>
        <v>24988.75</v>
      </c>
      <c r="G11" s="125">
        <f t="shared" si="6"/>
        <v>6863.5</v>
      </c>
      <c r="H11" s="125">
        <f t="shared" si="8"/>
        <v>22718.5</v>
      </c>
      <c r="I11" s="125">
        <f t="shared" ref="I11:I15" si="9">C56</f>
        <v>151129.75</v>
      </c>
      <c r="J11" s="125">
        <f t="shared" si="3"/>
        <v>205700.5</v>
      </c>
      <c r="L11" s="230" t="s">
        <v>24</v>
      </c>
      <c r="M11" s="110">
        <f t="shared" si="4"/>
        <v>4.9264373560524627E-2</v>
      </c>
      <c r="N11" s="110">
        <f t="shared" si="1"/>
        <v>4.4635424795796262E-2</v>
      </c>
      <c r="O11" s="110">
        <f t="shared" si="1"/>
        <v>3.705514477864328E-2</v>
      </c>
      <c r="P11" s="110">
        <f t="shared" si="1"/>
        <v>8.283583153050593E-2</v>
      </c>
      <c r="Q11" s="9">
        <f t="shared" si="5"/>
        <v>0.21379077466547008</v>
      </c>
    </row>
    <row r="12" spans="1:17" ht="14.25" x14ac:dyDescent="0.2">
      <c r="A12" s="228" t="s">
        <v>3</v>
      </c>
      <c r="B12" s="228" t="s">
        <v>25</v>
      </c>
      <c r="C12" s="229">
        <v>15404.5</v>
      </c>
      <c r="E12" s="230" t="s">
        <v>25</v>
      </c>
      <c r="F12" s="125">
        <f t="shared" si="2"/>
        <v>15404.5</v>
      </c>
      <c r="G12" s="125">
        <f>C27</f>
        <v>3592.75</v>
      </c>
      <c r="H12" s="125">
        <f t="shared" si="8"/>
        <v>16351.5</v>
      </c>
      <c r="I12" s="125">
        <f>C57</f>
        <v>98141.75</v>
      </c>
      <c r="J12" s="125">
        <f t="shared" si="3"/>
        <v>133490.5</v>
      </c>
      <c r="L12" s="230" t="s">
        <v>25</v>
      </c>
      <c r="M12" s="110">
        <f t="shared" si="4"/>
        <v>3.0369387925090356E-2</v>
      </c>
      <c r="N12" s="110">
        <f t="shared" si="1"/>
        <v>2.3364744290099371E-2</v>
      </c>
      <c r="O12" s="110">
        <f t="shared" si="1"/>
        <v>2.6670211494948415E-2</v>
      </c>
      <c r="P12" s="110">
        <f t="shared" si="1"/>
        <v>5.3792542296331659E-2</v>
      </c>
      <c r="Q12" s="9">
        <f t="shared" si="5"/>
        <v>0.13419688600646981</v>
      </c>
    </row>
    <row r="13" spans="1:17" ht="14.25" x14ac:dyDescent="0.2">
      <c r="A13" s="228" t="s">
        <v>3</v>
      </c>
      <c r="B13" s="228" t="s">
        <v>26</v>
      </c>
      <c r="C13" s="229">
        <v>69636.25</v>
      </c>
      <c r="E13" s="230" t="s">
        <v>26</v>
      </c>
      <c r="F13" s="125">
        <f t="shared" si="2"/>
        <v>69636.25</v>
      </c>
      <c r="G13" s="125">
        <f t="shared" si="6"/>
        <v>12642.75</v>
      </c>
      <c r="H13" s="125">
        <f t="shared" si="8"/>
        <v>29325</v>
      </c>
      <c r="I13" s="125">
        <f t="shared" si="9"/>
        <v>73667.5</v>
      </c>
      <c r="J13" s="125">
        <f t="shared" si="3"/>
        <v>185271.5</v>
      </c>
      <c r="L13" s="230" t="s">
        <v>26</v>
      </c>
      <c r="M13" s="110">
        <f t="shared" si="4"/>
        <v>0.1372852276866223</v>
      </c>
      <c r="N13" s="110">
        <f t="shared" si="1"/>
        <v>8.2219642578429841E-2</v>
      </c>
      <c r="O13" s="110">
        <f t="shared" si="1"/>
        <v>4.7830715964245624E-2</v>
      </c>
      <c r="P13" s="110">
        <f t="shared" si="1"/>
        <v>4.0377944245084403E-2</v>
      </c>
      <c r="Q13" s="9">
        <f t="shared" si="5"/>
        <v>0.30771353047438216</v>
      </c>
    </row>
    <row r="14" spans="1:17" ht="14.25" x14ac:dyDescent="0.2">
      <c r="A14" s="228" t="s">
        <v>3</v>
      </c>
      <c r="B14" s="228" t="s">
        <v>27</v>
      </c>
      <c r="C14" s="229">
        <v>26660.25</v>
      </c>
      <c r="E14" s="230" t="s">
        <v>27</v>
      </c>
      <c r="F14" s="125">
        <f t="shared" si="2"/>
        <v>26660.25</v>
      </c>
      <c r="G14" s="125">
        <f>C29</f>
        <v>6489.75</v>
      </c>
      <c r="H14" s="125">
        <f t="shared" si="8"/>
        <v>12328.5</v>
      </c>
      <c r="I14" s="125">
        <f>C59</f>
        <v>167031</v>
      </c>
      <c r="J14" s="125">
        <f t="shared" si="3"/>
        <v>212509.5</v>
      </c>
      <c r="L14" s="230" t="s">
        <v>27</v>
      </c>
      <c r="M14" s="110">
        <f t="shared" si="4"/>
        <v>5.2559672461286643E-2</v>
      </c>
      <c r="N14" s="110">
        <f t="shared" si="1"/>
        <v>4.2204815046043391E-2</v>
      </c>
      <c r="O14" s="110">
        <f t="shared" si="1"/>
        <v>2.0108473376477483E-2</v>
      </c>
      <c r="P14" s="110">
        <f t="shared" si="1"/>
        <v>9.1551476637604004E-2</v>
      </c>
      <c r="Q14" s="9">
        <f t="shared" si="5"/>
        <v>0.20642443752141154</v>
      </c>
    </row>
    <row r="15" spans="1:17" ht="14.25" x14ac:dyDescent="0.2">
      <c r="A15" s="228" t="s">
        <v>3</v>
      </c>
      <c r="B15" s="228" t="s">
        <v>28</v>
      </c>
      <c r="C15" s="229">
        <v>8743.5</v>
      </c>
      <c r="E15" s="230" t="s">
        <v>28</v>
      </c>
      <c r="F15" s="125">
        <f t="shared" si="2"/>
        <v>8743.5</v>
      </c>
      <c r="G15" s="125">
        <f t="shared" si="6"/>
        <v>2937.5</v>
      </c>
      <c r="H15" s="125">
        <f t="shared" si="8"/>
        <v>34722.5</v>
      </c>
      <c r="I15" s="125">
        <f t="shared" si="9"/>
        <v>95836</v>
      </c>
      <c r="J15" s="125">
        <f t="shared" si="3"/>
        <v>142239.5</v>
      </c>
      <c r="L15" s="230" t="s">
        <v>28</v>
      </c>
      <c r="M15" s="110">
        <f t="shared" si="4"/>
        <v>1.7237478874551432E-2</v>
      </c>
      <c r="N15" s="110">
        <f t="shared" si="1"/>
        <v>1.9103454554913895E-2</v>
      </c>
      <c r="O15" s="110">
        <f t="shared" si="1"/>
        <v>5.663434049679518E-2</v>
      </c>
      <c r="P15" s="110">
        <f t="shared" si="1"/>
        <v>5.2528736073192507E-2</v>
      </c>
      <c r="Q15" s="9">
        <f t="shared" si="5"/>
        <v>0.14550400999945301</v>
      </c>
    </row>
    <row r="16" spans="1:17" ht="14.25" x14ac:dyDescent="0.2">
      <c r="A16" s="228" t="s">
        <v>3</v>
      </c>
      <c r="B16" s="228" t="s">
        <v>29</v>
      </c>
      <c r="C16" s="229">
        <v>23729.5</v>
      </c>
      <c r="E16" s="230" t="s">
        <v>29</v>
      </c>
      <c r="F16" s="125">
        <f t="shared" si="2"/>
        <v>23729.5</v>
      </c>
      <c r="G16" s="125">
        <f>C31</f>
        <v>5302.25</v>
      </c>
      <c r="H16" s="125">
        <f t="shared" si="8"/>
        <v>27094</v>
      </c>
      <c r="I16" s="125">
        <f>C61</f>
        <v>57699.25</v>
      </c>
      <c r="J16" s="125">
        <f t="shared" si="3"/>
        <v>113825</v>
      </c>
      <c r="L16" s="230" t="s">
        <v>29</v>
      </c>
      <c r="M16" s="110">
        <f t="shared" si="4"/>
        <v>4.6781809910638551E-2</v>
      </c>
      <c r="N16" s="110">
        <f t="shared" si="1"/>
        <v>3.4482141928099473E-2</v>
      </c>
      <c r="O16" s="110">
        <f t="shared" si="1"/>
        <v>4.4191830122259877E-2</v>
      </c>
      <c r="P16" s="110">
        <f t="shared" si="1"/>
        <v>3.1625575721765858E-2</v>
      </c>
      <c r="Q16" s="9">
        <f t="shared" si="5"/>
        <v>0.15708135768276377</v>
      </c>
    </row>
    <row r="17" spans="1:17" ht="14.25" x14ac:dyDescent="0.2">
      <c r="A17" s="228" t="s">
        <v>7</v>
      </c>
      <c r="B17" s="228" t="s">
        <v>15</v>
      </c>
      <c r="C17" s="229">
        <v>1421.5</v>
      </c>
      <c r="E17" s="230" t="s">
        <v>185</v>
      </c>
      <c r="F17" s="118">
        <f>SUM(F2:F16)</f>
        <v>507237.75</v>
      </c>
      <c r="G17" s="118">
        <f t="shared" ref="G17:J17" si="10">SUM(G2:G16)</f>
        <v>153768</v>
      </c>
      <c r="H17" s="118">
        <f t="shared" si="10"/>
        <v>613099.75</v>
      </c>
      <c r="I17" s="118">
        <f t="shared" si="10"/>
        <v>1824449</v>
      </c>
      <c r="J17" s="118">
        <f t="shared" si="10"/>
        <v>3098554.5</v>
      </c>
      <c r="K17" s="11"/>
      <c r="L17" s="230"/>
      <c r="M17" s="122">
        <f>SUM(M2:M16)</f>
        <v>0.99999999999999989</v>
      </c>
      <c r="N17" s="122">
        <f t="shared" ref="N17:P17" si="11">SUM(N2:N16)</f>
        <v>1</v>
      </c>
      <c r="O17" s="122">
        <f t="shared" si="11"/>
        <v>0.99999999999999978</v>
      </c>
      <c r="P17" s="122">
        <f t="shared" si="11"/>
        <v>1</v>
      </c>
      <c r="Q17" s="9"/>
    </row>
    <row r="18" spans="1:17" x14ac:dyDescent="0.2">
      <c r="A18" s="228" t="s">
        <v>7</v>
      </c>
      <c r="B18" s="228" t="s">
        <v>16</v>
      </c>
      <c r="C18" s="229">
        <v>1011.5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228" t="s">
        <v>7</v>
      </c>
      <c r="B19" s="228" t="s">
        <v>17</v>
      </c>
      <c r="C19" s="229">
        <v>65082.5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228" t="s">
        <v>7</v>
      </c>
      <c r="B20" s="228" t="s">
        <v>18</v>
      </c>
      <c r="C20" s="229">
        <v>2379.75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228" t="s">
        <v>7</v>
      </c>
      <c r="B21" s="228" t="s">
        <v>19</v>
      </c>
      <c r="C21" s="229">
        <v>6008.5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228" t="s">
        <v>7</v>
      </c>
      <c r="B22" s="228" t="s">
        <v>20</v>
      </c>
      <c r="C22" s="229">
        <v>6593.25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228" t="s">
        <v>7</v>
      </c>
      <c r="B23" s="228" t="s">
        <v>21</v>
      </c>
      <c r="C23" s="229">
        <v>19094.5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228" t="s">
        <v>7</v>
      </c>
      <c r="B24" s="228" t="s">
        <v>22</v>
      </c>
      <c r="C24" s="229">
        <v>7313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">
      <c r="A25" s="228" t="s">
        <v>7</v>
      </c>
      <c r="B25" s="228" t="s">
        <v>23</v>
      </c>
      <c r="C25" s="229">
        <v>7035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">
      <c r="A26" s="228" t="s">
        <v>7</v>
      </c>
      <c r="B26" s="228" t="s">
        <v>24</v>
      </c>
      <c r="C26" s="229">
        <v>6863.5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">
      <c r="A27" s="228" t="s">
        <v>7</v>
      </c>
      <c r="B27" s="228" t="s">
        <v>25</v>
      </c>
      <c r="C27" s="229">
        <v>3592.75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">
      <c r="A28" s="228" t="s">
        <v>7</v>
      </c>
      <c r="B28" s="228" t="s">
        <v>26</v>
      </c>
      <c r="C28" s="229">
        <v>12642.75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">
      <c r="A29" s="228" t="s">
        <v>7</v>
      </c>
      <c r="B29" s="228" t="s">
        <v>27</v>
      </c>
      <c r="C29" s="229">
        <v>6489.75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">
      <c r="A30" s="228" t="s">
        <v>7</v>
      </c>
      <c r="B30" s="228" t="s">
        <v>28</v>
      </c>
      <c r="C30" s="229">
        <v>2937.5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2">
      <c r="A31" s="228" t="s">
        <v>7</v>
      </c>
      <c r="B31" s="228" t="s">
        <v>29</v>
      </c>
      <c r="C31" s="229">
        <v>5302.25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2">
      <c r="A32" s="228" t="s">
        <v>8</v>
      </c>
      <c r="B32" s="228" t="s">
        <v>15</v>
      </c>
      <c r="C32" s="229">
        <v>3603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228" t="s">
        <v>8</v>
      </c>
      <c r="B33" s="228" t="s">
        <v>16</v>
      </c>
      <c r="C33" s="229">
        <v>1961.25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228" t="s">
        <v>8</v>
      </c>
      <c r="B34" s="228" t="s">
        <v>17</v>
      </c>
      <c r="C34" s="229">
        <v>316005.25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">
      <c r="A35" s="228" t="s">
        <v>8</v>
      </c>
      <c r="B35" s="228" t="s">
        <v>18</v>
      </c>
      <c r="C35" s="229">
        <v>5919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">
      <c r="A36" s="228" t="s">
        <v>8</v>
      </c>
      <c r="B36" s="228" t="s">
        <v>19</v>
      </c>
      <c r="C36" s="229">
        <v>25483.25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">
      <c r="A37" s="228" t="s">
        <v>8</v>
      </c>
      <c r="B37" s="228" t="s">
        <v>20</v>
      </c>
      <c r="C37" s="229">
        <v>15997.75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">
      <c r="A38" s="228" t="s">
        <v>8</v>
      </c>
      <c r="B38" s="228" t="s">
        <v>21</v>
      </c>
      <c r="C38" s="229">
        <v>65346.25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">
      <c r="A39" s="228" t="s">
        <v>8</v>
      </c>
      <c r="B39" s="228" t="s">
        <v>22</v>
      </c>
      <c r="C39" s="229">
        <v>19180.5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">
      <c r="A40" s="228" t="s">
        <v>8</v>
      </c>
      <c r="B40" s="228" t="s">
        <v>23</v>
      </c>
      <c r="C40" s="229">
        <v>17063.5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">
      <c r="A41" s="228" t="s">
        <v>8</v>
      </c>
      <c r="B41" s="228" t="s">
        <v>24</v>
      </c>
      <c r="C41" s="229">
        <v>22718.5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">
      <c r="A42" s="228" t="s">
        <v>8</v>
      </c>
      <c r="B42" s="228" t="s">
        <v>25</v>
      </c>
      <c r="C42" s="229">
        <v>16351.5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">
      <c r="A43" s="228" t="s">
        <v>8</v>
      </c>
      <c r="B43" s="228" t="s">
        <v>26</v>
      </c>
      <c r="C43" s="229">
        <v>29325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">
      <c r="A44" s="228" t="s">
        <v>8</v>
      </c>
      <c r="B44" s="228" t="s">
        <v>27</v>
      </c>
      <c r="C44" s="229">
        <v>12328.5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">
      <c r="A45" s="228" t="s">
        <v>8</v>
      </c>
      <c r="B45" s="228" t="s">
        <v>28</v>
      </c>
      <c r="C45" s="229">
        <v>34722.5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2">
      <c r="A46" s="228" t="s">
        <v>8</v>
      </c>
      <c r="B46" s="228" t="s">
        <v>29</v>
      </c>
      <c r="C46" s="229">
        <v>27094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">
      <c r="A47" s="228" t="s">
        <v>9</v>
      </c>
      <c r="B47" s="228" t="s">
        <v>15</v>
      </c>
      <c r="C47" s="229">
        <v>75830.75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">
      <c r="A48" s="228" t="s">
        <v>9</v>
      </c>
      <c r="B48" s="228" t="s">
        <v>16</v>
      </c>
      <c r="C48" s="229">
        <v>61807.75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x14ac:dyDescent="0.2">
      <c r="A49" s="228" t="s">
        <v>9</v>
      </c>
      <c r="B49" s="228" t="s">
        <v>17</v>
      </c>
      <c r="C49" s="229">
        <v>323328.5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x14ac:dyDescent="0.2">
      <c r="A50" s="228" t="s">
        <v>9</v>
      </c>
      <c r="B50" s="228" t="s">
        <v>18</v>
      </c>
      <c r="C50" s="229">
        <v>82483.75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x14ac:dyDescent="0.2">
      <c r="A51" s="228" t="s">
        <v>9</v>
      </c>
      <c r="B51" s="228" t="s">
        <v>19</v>
      </c>
      <c r="C51" s="229">
        <v>41262.25</v>
      </c>
    </row>
    <row r="52" spans="1:17" x14ac:dyDescent="0.2">
      <c r="A52" s="228" t="s">
        <v>9</v>
      </c>
      <c r="B52" s="228" t="s">
        <v>20</v>
      </c>
      <c r="C52" s="229">
        <v>233631</v>
      </c>
    </row>
    <row r="53" spans="1:17" x14ac:dyDescent="0.2">
      <c r="A53" s="228" t="s">
        <v>9</v>
      </c>
      <c r="B53" s="228" t="s">
        <v>21</v>
      </c>
      <c r="C53" s="229">
        <v>122817.25</v>
      </c>
    </row>
    <row r="54" spans="1:17" x14ac:dyDescent="0.2">
      <c r="A54" s="228" t="s">
        <v>9</v>
      </c>
      <c r="B54" s="228" t="s">
        <v>22</v>
      </c>
      <c r="C54" s="229">
        <v>100277.5</v>
      </c>
    </row>
    <row r="55" spans="1:17" x14ac:dyDescent="0.2">
      <c r="A55" s="228" t="s">
        <v>9</v>
      </c>
      <c r="B55" s="228" t="s">
        <v>23</v>
      </c>
      <c r="C55" s="229">
        <v>139505</v>
      </c>
    </row>
    <row r="56" spans="1:17" x14ac:dyDescent="0.2">
      <c r="A56" s="228" t="s">
        <v>9</v>
      </c>
      <c r="B56" s="228" t="s">
        <v>24</v>
      </c>
      <c r="C56" s="229">
        <v>151129.75</v>
      </c>
    </row>
    <row r="57" spans="1:17" x14ac:dyDescent="0.2">
      <c r="A57" s="228" t="s">
        <v>9</v>
      </c>
      <c r="B57" s="228" t="s">
        <v>25</v>
      </c>
      <c r="C57" s="229">
        <v>98141.75</v>
      </c>
    </row>
    <row r="58" spans="1:17" x14ac:dyDescent="0.2">
      <c r="A58" s="228" t="s">
        <v>9</v>
      </c>
      <c r="B58" s="228" t="s">
        <v>26</v>
      </c>
      <c r="C58" s="229">
        <v>73667.5</v>
      </c>
    </row>
    <row r="59" spans="1:17" x14ac:dyDescent="0.2">
      <c r="A59" s="228" t="s">
        <v>9</v>
      </c>
      <c r="B59" s="228" t="s">
        <v>27</v>
      </c>
      <c r="C59" s="229">
        <v>167031</v>
      </c>
    </row>
    <row r="60" spans="1:17" x14ac:dyDescent="0.2">
      <c r="A60" s="228" t="s">
        <v>9</v>
      </c>
      <c r="B60" s="228" t="s">
        <v>28</v>
      </c>
      <c r="C60" s="229">
        <v>95836</v>
      </c>
    </row>
    <row r="61" spans="1:17" x14ac:dyDescent="0.2">
      <c r="A61" s="228" t="s">
        <v>9</v>
      </c>
      <c r="B61" s="228" t="s">
        <v>29</v>
      </c>
      <c r="C61" s="229">
        <v>57699.25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B20" sqref="B20"/>
    </sheetView>
  </sheetViews>
  <sheetFormatPr defaultRowHeight="12.75" x14ac:dyDescent="0.2"/>
  <cols>
    <col min="1" max="1" width="9.140625" style="187"/>
    <col min="2" max="2" width="15.42578125" style="187" bestFit="1" customWidth="1"/>
    <col min="3" max="3" width="14.140625" style="187" bestFit="1" customWidth="1"/>
    <col min="6" max="6" width="16.42578125" customWidth="1"/>
    <col min="7" max="7" width="9.42578125" bestFit="1" customWidth="1"/>
    <col min="11" max="11" width="9.140625" style="6"/>
    <col min="14" max="14" width="17.5703125" customWidth="1"/>
  </cols>
  <sheetData>
    <row r="1" spans="1:28" x14ac:dyDescent="0.2">
      <c r="A1" s="232" t="s">
        <v>0</v>
      </c>
      <c r="B1" s="232" t="s">
        <v>44</v>
      </c>
      <c r="C1" s="232" t="s">
        <v>37</v>
      </c>
      <c r="F1" s="174"/>
      <c r="G1" s="174" t="s">
        <v>3</v>
      </c>
      <c r="H1" s="174" t="s">
        <v>7</v>
      </c>
      <c r="I1" s="174" t="s">
        <v>8</v>
      </c>
      <c r="J1" s="174" t="s">
        <v>9</v>
      </c>
      <c r="K1" s="174"/>
      <c r="L1" s="174" t="s">
        <v>10</v>
      </c>
      <c r="N1" s="174"/>
      <c r="O1" s="174" t="s">
        <v>3</v>
      </c>
      <c r="P1" s="174" t="s">
        <v>7</v>
      </c>
      <c r="Q1" s="174" t="s">
        <v>8</v>
      </c>
      <c r="R1" s="174" t="s">
        <v>9</v>
      </c>
      <c r="S1" s="174"/>
      <c r="T1" s="174" t="s">
        <v>10</v>
      </c>
    </row>
    <row r="2" spans="1:28" ht="14.25" x14ac:dyDescent="0.2">
      <c r="A2" s="233" t="s">
        <v>10</v>
      </c>
      <c r="B2" s="233" t="s">
        <v>45</v>
      </c>
      <c r="C2" s="234">
        <v>68008</v>
      </c>
      <c r="F2" s="231" t="s">
        <v>45</v>
      </c>
      <c r="G2" s="125">
        <f>C14</f>
        <v>10221</v>
      </c>
      <c r="H2" s="125">
        <f>C11</f>
        <v>5245</v>
      </c>
      <c r="I2" s="125">
        <f>C8</f>
        <v>23760</v>
      </c>
      <c r="J2" s="125">
        <f>C6</f>
        <v>28782</v>
      </c>
      <c r="K2" s="125">
        <f>SUM(G2:J2)</f>
        <v>68008</v>
      </c>
      <c r="L2" s="125">
        <f>C2</f>
        <v>68008</v>
      </c>
      <c r="N2" s="231" t="s">
        <v>45</v>
      </c>
      <c r="O2" s="9">
        <f>G2/G$5</f>
        <v>0.48235016517225104</v>
      </c>
      <c r="P2" s="9">
        <f t="shared" ref="P2:R4" si="0">H2/H$5</f>
        <v>0.82119931110067323</v>
      </c>
      <c r="Q2" s="9">
        <f t="shared" si="0"/>
        <v>0.91430330549890326</v>
      </c>
      <c r="R2" s="9">
        <f t="shared" si="0"/>
        <v>0.32615273040443299</v>
      </c>
      <c r="S2" s="7">
        <f>SUM(O2:R2)</f>
        <v>2.5440055121762604</v>
      </c>
      <c r="T2" s="7">
        <f>K2</f>
        <v>68008</v>
      </c>
    </row>
    <row r="3" spans="1:28" ht="14.25" x14ac:dyDescent="0.2">
      <c r="A3" s="233" t="s">
        <v>10</v>
      </c>
      <c r="B3" s="233" t="s">
        <v>46</v>
      </c>
      <c r="C3" s="234">
        <v>39772</v>
      </c>
      <c r="F3" s="231" t="s">
        <v>47</v>
      </c>
      <c r="G3" s="125">
        <f>C15</f>
        <v>7344</v>
      </c>
      <c r="H3" s="125">
        <f>C12</f>
        <v>807</v>
      </c>
      <c r="I3" s="125">
        <f>C9</f>
        <v>1451</v>
      </c>
      <c r="J3" s="125">
        <f>C7</f>
        <v>24429</v>
      </c>
      <c r="K3" s="125">
        <f t="shared" ref="K3" si="1">SUM(G3:J3)</f>
        <v>34031</v>
      </c>
      <c r="L3" s="125">
        <f>C4</f>
        <v>34031</v>
      </c>
      <c r="N3" s="231" t="s">
        <v>47</v>
      </c>
      <c r="O3" s="9">
        <f t="shared" ref="O3:O4" si="2">G3/G$5</f>
        <v>0.34657857479943371</v>
      </c>
      <c r="P3" s="9">
        <f t="shared" si="0"/>
        <v>0.12635039924847347</v>
      </c>
      <c r="Q3" s="9">
        <f t="shared" si="0"/>
        <v>5.5835610112748679E-2</v>
      </c>
      <c r="R3" s="9">
        <f t="shared" si="0"/>
        <v>0.27682527451358119</v>
      </c>
      <c r="S3" s="7">
        <f t="shared" ref="S3" si="3">SUM(O3:R3)</f>
        <v>0.80558985867423705</v>
      </c>
      <c r="T3" s="7">
        <f>K4</f>
        <v>39772</v>
      </c>
    </row>
    <row r="4" spans="1:28" ht="14.25" x14ac:dyDescent="0.2">
      <c r="A4" s="233" t="s">
        <v>10</v>
      </c>
      <c r="B4" s="233" t="s">
        <v>47</v>
      </c>
      <c r="C4" s="234">
        <v>34031</v>
      </c>
      <c r="F4" s="231" t="s">
        <v>46</v>
      </c>
      <c r="G4" s="125">
        <f>C16</f>
        <v>3625</v>
      </c>
      <c r="H4" s="125">
        <f>C13</f>
        <v>335</v>
      </c>
      <c r="I4" s="125">
        <f>C10</f>
        <v>776</v>
      </c>
      <c r="J4" s="125">
        <f>C5</f>
        <v>35036</v>
      </c>
      <c r="K4" s="125">
        <f>SUM(G4:J4)</f>
        <v>39772</v>
      </c>
      <c r="L4" s="125">
        <f>C3</f>
        <v>39772</v>
      </c>
      <c r="N4" s="231" t="s">
        <v>46</v>
      </c>
      <c r="O4" s="9">
        <f t="shared" si="2"/>
        <v>0.17107126002831524</v>
      </c>
      <c r="P4" s="9">
        <f t="shared" si="0"/>
        <v>5.2450289650853299E-2</v>
      </c>
      <c r="Q4" s="9">
        <f t="shared" si="0"/>
        <v>2.986108438834802E-2</v>
      </c>
      <c r="R4" s="9">
        <f t="shared" si="0"/>
        <v>0.39702199508198577</v>
      </c>
      <c r="S4" s="7">
        <f>SUM(O4:R4)</f>
        <v>0.65040462914950226</v>
      </c>
      <c r="T4" s="7">
        <f>K3</f>
        <v>34031</v>
      </c>
    </row>
    <row r="5" spans="1:28" ht="14.25" x14ac:dyDescent="0.2">
      <c r="A5" s="233" t="s">
        <v>9</v>
      </c>
      <c r="B5" s="233" t="s">
        <v>46</v>
      </c>
      <c r="C5" s="234">
        <v>35036</v>
      </c>
      <c r="F5" s="231" t="s">
        <v>10</v>
      </c>
      <c r="G5" s="125">
        <f>SUM(G2:G4)</f>
        <v>21190</v>
      </c>
      <c r="H5" s="125">
        <f t="shared" ref="H5:K5" si="4">SUM(H2:H4)</f>
        <v>6387</v>
      </c>
      <c r="I5" s="125">
        <f t="shared" si="4"/>
        <v>25987</v>
      </c>
      <c r="J5" s="125">
        <f t="shared" si="4"/>
        <v>88247</v>
      </c>
      <c r="K5" s="125">
        <f t="shared" si="4"/>
        <v>141811</v>
      </c>
      <c r="L5" s="125"/>
      <c r="N5" s="174"/>
      <c r="O5" s="7"/>
      <c r="P5" s="7"/>
      <c r="Q5" s="7"/>
      <c r="R5" s="7"/>
      <c r="S5" s="7"/>
      <c r="T5" s="7"/>
    </row>
    <row r="6" spans="1:28" x14ac:dyDescent="0.2">
      <c r="A6" s="233" t="s">
        <v>9</v>
      </c>
      <c r="B6" s="233" t="s">
        <v>45</v>
      </c>
      <c r="C6" s="234">
        <v>28782</v>
      </c>
      <c r="W6" s="11"/>
      <c r="X6" s="11"/>
      <c r="Y6" s="11"/>
      <c r="Z6" s="11"/>
      <c r="AA6" s="11"/>
      <c r="AB6" s="11"/>
    </row>
    <row r="7" spans="1:28" x14ac:dyDescent="0.2">
      <c r="A7" s="233" t="s">
        <v>9</v>
      </c>
      <c r="B7" s="233" t="s">
        <v>47</v>
      </c>
      <c r="C7" s="234">
        <v>24429</v>
      </c>
      <c r="W7" s="11"/>
      <c r="X7" s="11"/>
      <c r="Y7" s="11"/>
      <c r="Z7" s="11"/>
      <c r="AA7" s="11"/>
      <c r="AB7" s="11"/>
    </row>
    <row r="8" spans="1:28" ht="22.5" x14ac:dyDescent="0.2">
      <c r="A8" s="233" t="s">
        <v>8</v>
      </c>
      <c r="B8" s="233" t="s">
        <v>45</v>
      </c>
      <c r="C8" s="234">
        <v>23760</v>
      </c>
      <c r="W8" s="11"/>
      <c r="X8" s="11"/>
      <c r="Y8" s="11"/>
      <c r="Z8" s="11"/>
      <c r="AA8" s="11"/>
      <c r="AB8" s="11"/>
    </row>
    <row r="9" spans="1:28" ht="22.5" x14ac:dyDescent="0.2">
      <c r="A9" s="233" t="s">
        <v>8</v>
      </c>
      <c r="B9" s="233" t="s">
        <v>47</v>
      </c>
      <c r="C9" s="234">
        <v>1451</v>
      </c>
      <c r="W9" s="11"/>
      <c r="X9" s="11"/>
      <c r="Y9" s="11"/>
      <c r="Z9" s="11"/>
      <c r="AA9" s="11"/>
      <c r="AB9" s="11"/>
    </row>
    <row r="10" spans="1:28" ht="22.5" x14ac:dyDescent="0.2">
      <c r="A10" s="233" t="s">
        <v>8</v>
      </c>
      <c r="B10" s="233" t="s">
        <v>46</v>
      </c>
      <c r="C10" s="234">
        <v>776</v>
      </c>
      <c r="W10" s="11"/>
      <c r="X10" s="11"/>
      <c r="Y10" s="11"/>
      <c r="Z10" s="11"/>
      <c r="AA10" s="11"/>
      <c r="AB10" s="11"/>
    </row>
    <row r="11" spans="1:28" x14ac:dyDescent="0.2">
      <c r="A11" s="233" t="s">
        <v>7</v>
      </c>
      <c r="B11" s="233" t="s">
        <v>45</v>
      </c>
      <c r="C11" s="234">
        <v>5245</v>
      </c>
      <c r="W11" s="11"/>
      <c r="X11" s="11"/>
      <c r="Y11" s="11"/>
      <c r="Z11" s="11"/>
      <c r="AA11" s="11"/>
      <c r="AB11" s="11"/>
    </row>
    <row r="12" spans="1:28" x14ac:dyDescent="0.2">
      <c r="A12" s="233" t="s">
        <v>7</v>
      </c>
      <c r="B12" s="233" t="s">
        <v>47</v>
      </c>
      <c r="C12" s="234">
        <v>807</v>
      </c>
      <c r="W12" s="11"/>
      <c r="X12" s="11"/>
      <c r="Y12" s="11"/>
      <c r="Z12" s="11"/>
      <c r="AA12" s="11"/>
      <c r="AB12" s="11"/>
    </row>
    <row r="13" spans="1:28" x14ac:dyDescent="0.2">
      <c r="A13" s="233" t="s">
        <v>7</v>
      </c>
      <c r="B13" s="233" t="s">
        <v>46</v>
      </c>
      <c r="C13" s="234">
        <v>335</v>
      </c>
      <c r="W13" s="11"/>
      <c r="X13" s="11"/>
      <c r="Y13" s="11"/>
      <c r="Z13" s="11"/>
      <c r="AA13" s="11"/>
      <c r="AB13" s="11"/>
    </row>
    <row r="14" spans="1:28" x14ac:dyDescent="0.2">
      <c r="A14" s="233" t="s">
        <v>3</v>
      </c>
      <c r="B14" s="233" t="s">
        <v>45</v>
      </c>
      <c r="C14" s="234">
        <v>10221</v>
      </c>
    </row>
    <row r="15" spans="1:28" x14ac:dyDescent="0.2">
      <c r="A15" s="233" t="s">
        <v>3</v>
      </c>
      <c r="B15" s="233" t="s">
        <v>47</v>
      </c>
      <c r="C15" s="234">
        <v>7344</v>
      </c>
    </row>
    <row r="16" spans="1:28" x14ac:dyDescent="0.2">
      <c r="A16" s="233" t="s">
        <v>3</v>
      </c>
      <c r="B16" s="233" t="s">
        <v>46</v>
      </c>
      <c r="C16" s="234">
        <v>3625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9" workbookViewId="0">
      <selection activeCell="N74" sqref="N74"/>
    </sheetView>
  </sheetViews>
  <sheetFormatPr defaultRowHeight="12.75" x14ac:dyDescent="0.2"/>
  <cols>
    <col min="1" max="1" width="9.140625" style="187"/>
    <col min="2" max="2" width="14.42578125" style="187" bestFit="1" customWidth="1"/>
    <col min="3" max="3" width="14.140625" style="187" bestFit="1" customWidth="1"/>
    <col min="4" max="4" width="9.140625" style="187"/>
    <col min="6" max="6" width="19.7109375" customWidth="1"/>
    <col min="13" max="13" width="19.7109375" customWidth="1"/>
  </cols>
  <sheetData>
    <row r="1" spans="1:17" x14ac:dyDescent="0.2">
      <c r="A1" s="235" t="s">
        <v>0</v>
      </c>
      <c r="B1" s="235" t="s">
        <v>48</v>
      </c>
      <c r="C1" s="235" t="s">
        <v>37</v>
      </c>
      <c r="F1" s="174"/>
      <c r="G1" s="174" t="s">
        <v>3</v>
      </c>
      <c r="H1" s="174" t="s">
        <v>7</v>
      </c>
      <c r="I1" s="174" t="s">
        <v>8</v>
      </c>
      <c r="J1" s="174" t="s">
        <v>9</v>
      </c>
      <c r="K1" s="174" t="s">
        <v>10</v>
      </c>
      <c r="L1" s="18"/>
      <c r="M1" s="174"/>
      <c r="N1" s="174" t="s">
        <v>3</v>
      </c>
      <c r="O1" s="174" t="s">
        <v>7</v>
      </c>
      <c r="P1" s="174" t="s">
        <v>8</v>
      </c>
      <c r="Q1" s="174" t="s">
        <v>9</v>
      </c>
    </row>
    <row r="2" spans="1:17" ht="14.25" x14ac:dyDescent="0.2">
      <c r="A2" s="236" t="s">
        <v>10</v>
      </c>
      <c r="B2" s="236" t="s">
        <v>49</v>
      </c>
      <c r="C2" s="237">
        <v>77158</v>
      </c>
      <c r="F2" s="238" t="s">
        <v>49</v>
      </c>
      <c r="G2" s="125">
        <f>C17</f>
        <v>13193</v>
      </c>
      <c r="H2" s="125">
        <f>C14</f>
        <v>3653</v>
      </c>
      <c r="I2" s="125">
        <f>C11</f>
        <v>8262</v>
      </c>
      <c r="J2" s="125">
        <f>C6</f>
        <v>52050</v>
      </c>
      <c r="K2" s="125">
        <f>C2</f>
        <v>77158</v>
      </c>
      <c r="M2" s="238" t="s">
        <v>49</v>
      </c>
      <c r="N2" s="9">
        <f>G2/G$6</f>
        <v>0.62260500235960359</v>
      </c>
      <c r="O2" s="9">
        <f t="shared" ref="N2:Q5" si="0">H2/H$6</f>
        <v>0.57194300923751373</v>
      </c>
      <c r="P2" s="9">
        <f t="shared" si="0"/>
        <v>0.31792819486666413</v>
      </c>
      <c r="Q2" s="9">
        <f t="shared" si="0"/>
        <v>0.58982175031445827</v>
      </c>
    </row>
    <row r="3" spans="1:17" ht="14.25" x14ac:dyDescent="0.2">
      <c r="A3" s="236" t="s">
        <v>10</v>
      </c>
      <c r="B3" s="236" t="s">
        <v>50</v>
      </c>
      <c r="C3" s="237">
        <v>49329</v>
      </c>
      <c r="F3" s="238" t="s">
        <v>50</v>
      </c>
      <c r="G3" s="125">
        <f>C18</f>
        <v>7646</v>
      </c>
      <c r="H3" s="125">
        <f>C15</f>
        <v>2676</v>
      </c>
      <c r="I3" s="125">
        <f>C10</f>
        <v>17371</v>
      </c>
      <c r="J3" s="125">
        <f>C7</f>
        <v>21636</v>
      </c>
      <c r="K3" s="125">
        <f>C3</f>
        <v>49329</v>
      </c>
      <c r="L3" s="61"/>
      <c r="M3" s="238" t="s">
        <v>50</v>
      </c>
      <c r="N3" s="9">
        <f t="shared" si="0"/>
        <v>0.36083058046248229</v>
      </c>
      <c r="O3" s="9">
        <f t="shared" si="0"/>
        <v>0.41897604509159231</v>
      </c>
      <c r="P3" s="9">
        <f t="shared" si="0"/>
        <v>0.66844960942009468</v>
      </c>
      <c r="Q3" s="9">
        <f t="shared" si="0"/>
        <v>0.24517547338719731</v>
      </c>
    </row>
    <row r="4" spans="1:17" ht="14.25" x14ac:dyDescent="0.2">
      <c r="A4" s="236" t="s">
        <v>10</v>
      </c>
      <c r="B4" s="236" t="s">
        <v>51</v>
      </c>
      <c r="C4" s="237">
        <v>12277</v>
      </c>
      <c r="F4" s="238" t="s">
        <v>51</v>
      </c>
      <c r="G4" s="125">
        <f>C20</f>
        <v>105</v>
      </c>
      <c r="H4" s="125">
        <v>0</v>
      </c>
      <c r="I4" s="125">
        <f>C13</f>
        <v>4</v>
      </c>
      <c r="J4" s="125">
        <f>C8</f>
        <v>12168</v>
      </c>
      <c r="K4" s="125">
        <f>C4</f>
        <v>12277</v>
      </c>
      <c r="L4" s="61"/>
      <c r="M4" s="238" t="s">
        <v>51</v>
      </c>
      <c r="N4" s="9">
        <f t="shared" si="0"/>
        <v>4.9551675318546488E-3</v>
      </c>
      <c r="O4" s="9">
        <f t="shared" si="0"/>
        <v>0</v>
      </c>
      <c r="P4" s="9">
        <f t="shared" si="0"/>
        <v>1.5392311540385578E-4</v>
      </c>
      <c r="Q4" s="9">
        <f t="shared" si="0"/>
        <v>0.13788570716284973</v>
      </c>
    </row>
    <row r="5" spans="1:17" ht="13.5" customHeight="1" x14ac:dyDescent="0.2">
      <c r="A5" s="236" t="s">
        <v>10</v>
      </c>
      <c r="B5" s="236" t="s">
        <v>52</v>
      </c>
      <c r="C5" s="237">
        <v>3047</v>
      </c>
      <c r="F5" s="238" t="s">
        <v>52</v>
      </c>
      <c r="G5" s="125">
        <f>C19</f>
        <v>246</v>
      </c>
      <c r="H5" s="125">
        <f>C16</f>
        <v>58</v>
      </c>
      <c r="I5" s="125">
        <f>C12</f>
        <v>350</v>
      </c>
      <c r="J5" s="125">
        <f>C9</f>
        <v>2393</v>
      </c>
      <c r="K5" s="125">
        <f>C5</f>
        <v>3047</v>
      </c>
      <c r="L5" s="61"/>
      <c r="M5" s="238" t="s">
        <v>52</v>
      </c>
      <c r="N5" s="9">
        <f t="shared" si="0"/>
        <v>1.1609249646059461E-2</v>
      </c>
      <c r="O5" s="9">
        <f t="shared" si="0"/>
        <v>9.0809456708940035E-3</v>
      </c>
      <c r="P5" s="9">
        <f t="shared" si="0"/>
        <v>1.346827259783738E-2</v>
      </c>
      <c r="Q5" s="9">
        <f t="shared" si="0"/>
        <v>2.7117069135494692E-2</v>
      </c>
    </row>
    <row r="6" spans="1:17" ht="14.25" x14ac:dyDescent="0.2">
      <c r="A6" s="236" t="s">
        <v>9</v>
      </c>
      <c r="B6" s="236" t="s">
        <v>49</v>
      </c>
      <c r="C6" s="237">
        <v>52050</v>
      </c>
      <c r="F6" s="238" t="s">
        <v>185</v>
      </c>
      <c r="G6" s="125">
        <f>SUM(G2:G5)</f>
        <v>21190</v>
      </c>
      <c r="H6" s="125">
        <f>SUM(H2:H5)</f>
        <v>6387</v>
      </c>
      <c r="I6" s="125">
        <f>SUM(I2:I5)</f>
        <v>25987</v>
      </c>
      <c r="J6" s="125">
        <f t="shared" ref="J6:K6" si="1">SUM(J2:J5)</f>
        <v>88247</v>
      </c>
      <c r="K6" s="125">
        <f t="shared" si="1"/>
        <v>141811</v>
      </c>
      <c r="M6" s="238" t="s">
        <v>185</v>
      </c>
      <c r="N6" s="7">
        <f>SUM(N2:N5)</f>
        <v>1</v>
      </c>
      <c r="O6" s="7">
        <f t="shared" ref="O6" si="2">SUM(O2:O5)</f>
        <v>1</v>
      </c>
      <c r="P6" s="7">
        <f t="shared" ref="P6" si="3">SUM(P2:P5)</f>
        <v>1</v>
      </c>
      <c r="Q6" s="7">
        <f t="shared" ref="Q6" si="4">SUM(Q2:Q5)</f>
        <v>1</v>
      </c>
    </row>
    <row r="7" spans="1:17" x14ac:dyDescent="0.2">
      <c r="A7" s="236" t="s">
        <v>9</v>
      </c>
      <c r="B7" s="236" t="s">
        <v>50</v>
      </c>
      <c r="C7" s="237">
        <v>21636</v>
      </c>
    </row>
    <row r="8" spans="1:17" x14ac:dyDescent="0.2">
      <c r="A8" s="236" t="s">
        <v>9</v>
      </c>
      <c r="B8" s="236" t="s">
        <v>51</v>
      </c>
      <c r="C8" s="237">
        <v>12168</v>
      </c>
    </row>
    <row r="9" spans="1:17" x14ac:dyDescent="0.2">
      <c r="A9" s="236" t="s">
        <v>9</v>
      </c>
      <c r="B9" s="236" t="s">
        <v>52</v>
      </c>
      <c r="C9" s="237">
        <v>2393</v>
      </c>
    </row>
    <row r="10" spans="1:17" ht="22.5" x14ac:dyDescent="0.2">
      <c r="A10" s="236" t="s">
        <v>8</v>
      </c>
      <c r="B10" s="236" t="s">
        <v>50</v>
      </c>
      <c r="C10" s="237">
        <v>17371</v>
      </c>
    </row>
    <row r="11" spans="1:17" ht="22.5" x14ac:dyDescent="0.2">
      <c r="A11" s="236" t="s">
        <v>8</v>
      </c>
      <c r="B11" s="236" t="s">
        <v>49</v>
      </c>
      <c r="C11" s="237">
        <v>8262</v>
      </c>
    </row>
    <row r="12" spans="1:17" ht="22.5" x14ac:dyDescent="0.2">
      <c r="A12" s="236" t="s">
        <v>8</v>
      </c>
      <c r="B12" s="236" t="s">
        <v>52</v>
      </c>
      <c r="C12" s="237">
        <v>350</v>
      </c>
    </row>
    <row r="13" spans="1:17" ht="22.5" x14ac:dyDescent="0.2">
      <c r="A13" s="236" t="s">
        <v>8</v>
      </c>
      <c r="B13" s="236" t="s">
        <v>51</v>
      </c>
      <c r="C13" s="237">
        <v>4</v>
      </c>
    </row>
    <row r="14" spans="1:17" x14ac:dyDescent="0.2">
      <c r="A14" s="236" t="s">
        <v>7</v>
      </c>
      <c r="B14" s="236" t="s">
        <v>49</v>
      </c>
      <c r="C14" s="237">
        <v>3653</v>
      </c>
    </row>
    <row r="15" spans="1:17" x14ac:dyDescent="0.2">
      <c r="A15" s="236" t="s">
        <v>7</v>
      </c>
      <c r="B15" s="236" t="s">
        <v>50</v>
      </c>
      <c r="C15" s="237">
        <v>2676</v>
      </c>
    </row>
    <row r="16" spans="1:17" x14ac:dyDescent="0.2">
      <c r="A16" s="236" t="s">
        <v>7</v>
      </c>
      <c r="B16" s="236" t="s">
        <v>52</v>
      </c>
      <c r="C16" s="237">
        <v>58</v>
      </c>
    </row>
    <row r="17" spans="1:3" x14ac:dyDescent="0.2">
      <c r="A17" s="236" t="s">
        <v>3</v>
      </c>
      <c r="B17" s="236" t="s">
        <v>49</v>
      </c>
      <c r="C17" s="237">
        <v>13193</v>
      </c>
    </row>
    <row r="18" spans="1:3" x14ac:dyDescent="0.2">
      <c r="A18" s="236" t="s">
        <v>3</v>
      </c>
      <c r="B18" s="236" t="s">
        <v>50</v>
      </c>
      <c r="C18" s="237">
        <v>7646</v>
      </c>
    </row>
    <row r="19" spans="1:3" x14ac:dyDescent="0.2">
      <c r="A19" s="236" t="s">
        <v>3</v>
      </c>
      <c r="B19" s="236" t="s">
        <v>52</v>
      </c>
      <c r="C19" s="237">
        <v>246</v>
      </c>
    </row>
    <row r="20" spans="1:3" x14ac:dyDescent="0.2">
      <c r="A20" s="236" t="s">
        <v>3</v>
      </c>
      <c r="B20" s="236" t="s">
        <v>51</v>
      </c>
      <c r="C20" s="237">
        <v>105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17" workbookViewId="0">
      <selection sqref="A1:C16"/>
    </sheetView>
  </sheetViews>
  <sheetFormatPr defaultRowHeight="12.75" x14ac:dyDescent="0.2"/>
  <cols>
    <col min="1" max="1" width="9.140625" style="187"/>
    <col min="2" max="2" width="14.42578125" style="187" bestFit="1" customWidth="1"/>
    <col min="3" max="3" width="14.140625" style="187" bestFit="1" customWidth="1"/>
  </cols>
  <sheetData>
    <row r="1" spans="1:18" ht="13.5" thickBot="1" x14ac:dyDescent="0.25">
      <c r="A1" s="253" t="s">
        <v>0</v>
      </c>
      <c r="B1" s="253" t="s">
        <v>53</v>
      </c>
      <c r="C1" s="253" t="s">
        <v>37</v>
      </c>
      <c r="F1" s="239"/>
      <c r="G1" s="240" t="s">
        <v>3</v>
      </c>
      <c r="H1" s="240" t="s">
        <v>7</v>
      </c>
      <c r="I1" s="240" t="s">
        <v>8</v>
      </c>
      <c r="J1" s="240" t="s">
        <v>9</v>
      </c>
      <c r="K1" s="241" t="s">
        <v>10</v>
      </c>
      <c r="L1" s="242"/>
      <c r="M1" s="239"/>
      <c r="N1" s="240" t="s">
        <v>3</v>
      </c>
      <c r="O1" s="240" t="s">
        <v>7</v>
      </c>
      <c r="P1" s="240" t="s">
        <v>8</v>
      </c>
      <c r="Q1" s="240" t="s">
        <v>9</v>
      </c>
      <c r="R1" s="241" t="s">
        <v>10</v>
      </c>
    </row>
    <row r="2" spans="1:18" ht="24" thickBot="1" x14ac:dyDescent="0.25">
      <c r="A2" s="254" t="s">
        <v>10</v>
      </c>
      <c r="B2" s="254" t="s">
        <v>54</v>
      </c>
      <c r="C2" s="255">
        <v>80336</v>
      </c>
      <c r="F2" s="243" t="s">
        <v>55</v>
      </c>
      <c r="G2" s="247">
        <f>C15</f>
        <v>10337</v>
      </c>
      <c r="H2" s="247">
        <f>C12</f>
        <v>1254</v>
      </c>
      <c r="I2" s="247">
        <f>C9</f>
        <v>2196</v>
      </c>
      <c r="J2" s="247">
        <f>C5</f>
        <v>45014</v>
      </c>
      <c r="K2" s="248">
        <f>SUM(G2:J2)</f>
        <v>58801</v>
      </c>
      <c r="L2" s="242"/>
      <c r="M2" s="243" t="s">
        <v>55</v>
      </c>
      <c r="N2" s="244">
        <f>G2/G$5</f>
        <v>0.48782444549315718</v>
      </c>
      <c r="O2" s="244">
        <f t="shared" ref="O2:R5" si="0">H2/H$5</f>
        <v>0.19633630812588068</v>
      </c>
      <c r="P2" s="244">
        <f t="shared" si="0"/>
        <v>8.4503790356716818E-2</v>
      </c>
      <c r="Q2" s="244">
        <f t="shared" si="0"/>
        <v>0.51009099459471707</v>
      </c>
      <c r="R2" s="244">
        <f t="shared" si="0"/>
        <v>0.41464343386620217</v>
      </c>
    </row>
    <row r="3" spans="1:18" ht="35.25" thickBot="1" x14ac:dyDescent="0.25">
      <c r="A3" s="254" t="s">
        <v>10</v>
      </c>
      <c r="B3" s="254" t="s">
        <v>55</v>
      </c>
      <c r="C3" s="255">
        <v>58801</v>
      </c>
      <c r="F3" s="245" t="s">
        <v>54</v>
      </c>
      <c r="G3" s="249">
        <f>C14</f>
        <v>10341</v>
      </c>
      <c r="H3" s="249">
        <f>C11</f>
        <v>5079</v>
      </c>
      <c r="I3" s="249">
        <f>C8</f>
        <v>23252</v>
      </c>
      <c r="J3" s="249">
        <f>C6</f>
        <v>41664</v>
      </c>
      <c r="K3" s="250">
        <f t="shared" ref="K3:K4" si="1">SUM(G3:J3)</f>
        <v>80336</v>
      </c>
      <c r="L3" s="242"/>
      <c r="M3" s="245" t="s">
        <v>54</v>
      </c>
      <c r="N3" s="244">
        <f t="shared" ref="N3:N5" si="2">G3/G$5</f>
        <v>0.48801321378008494</v>
      </c>
      <c r="O3" s="244">
        <f t="shared" si="0"/>
        <v>0.79520901831845936</v>
      </c>
      <c r="P3" s="244">
        <f t="shared" si="0"/>
        <v>0.89475506984261366</v>
      </c>
      <c r="Q3" s="244">
        <f t="shared" si="0"/>
        <v>0.47212936417101997</v>
      </c>
      <c r="R3" s="244">
        <f t="shared" si="0"/>
        <v>0.56650048303728207</v>
      </c>
    </row>
    <row r="4" spans="1:18" ht="24" thickBot="1" x14ac:dyDescent="0.25">
      <c r="A4" s="254" t="s">
        <v>10</v>
      </c>
      <c r="B4" s="254" t="s">
        <v>56</v>
      </c>
      <c r="C4" s="255">
        <v>2674</v>
      </c>
      <c r="F4" s="245" t="s">
        <v>56</v>
      </c>
      <c r="G4" s="249">
        <f>C16</f>
        <v>512</v>
      </c>
      <c r="H4" s="249">
        <f>C13</f>
        <v>54</v>
      </c>
      <c r="I4" s="249">
        <f>C10</f>
        <v>539</v>
      </c>
      <c r="J4" s="249">
        <f>C7</f>
        <v>1569</v>
      </c>
      <c r="K4" s="250">
        <f t="shared" si="1"/>
        <v>2674</v>
      </c>
      <c r="L4" s="242"/>
      <c r="M4" s="245" t="s">
        <v>56</v>
      </c>
      <c r="N4" s="244">
        <f t="shared" si="2"/>
        <v>2.4162340726757905E-2</v>
      </c>
      <c r="O4" s="244">
        <f t="shared" si="0"/>
        <v>8.4546735556599341E-3</v>
      </c>
      <c r="P4" s="244">
        <f t="shared" si="0"/>
        <v>2.0741139800669564E-2</v>
      </c>
      <c r="Q4" s="244">
        <f t="shared" si="0"/>
        <v>1.777964123426292E-2</v>
      </c>
      <c r="R4" s="244">
        <f t="shared" si="0"/>
        <v>1.8856083096515784E-2</v>
      </c>
    </row>
    <row r="5" spans="1:18" ht="13.5" thickBot="1" x14ac:dyDescent="0.25">
      <c r="A5" s="254" t="s">
        <v>9</v>
      </c>
      <c r="B5" s="254" t="s">
        <v>55</v>
      </c>
      <c r="C5" s="255">
        <v>45014</v>
      </c>
      <c r="F5" s="246" t="s">
        <v>10</v>
      </c>
      <c r="G5" s="251">
        <f>SUM(G2:G4)</f>
        <v>21190</v>
      </c>
      <c r="H5" s="251">
        <f t="shared" ref="H5:K5" si="3">SUM(H2:H4)</f>
        <v>6387</v>
      </c>
      <c r="I5" s="251">
        <f t="shared" si="3"/>
        <v>25987</v>
      </c>
      <c r="J5" s="251">
        <f t="shared" si="3"/>
        <v>88247</v>
      </c>
      <c r="K5" s="252">
        <f t="shared" si="3"/>
        <v>141811</v>
      </c>
      <c r="L5" s="242"/>
      <c r="M5" s="246" t="s">
        <v>10</v>
      </c>
      <c r="N5" s="244">
        <f t="shared" si="2"/>
        <v>1</v>
      </c>
      <c r="O5" s="244">
        <f t="shared" si="0"/>
        <v>1</v>
      </c>
      <c r="P5" s="244">
        <f t="shared" si="0"/>
        <v>1</v>
      </c>
      <c r="Q5" s="244">
        <f t="shared" si="0"/>
        <v>1</v>
      </c>
      <c r="R5" s="244">
        <f t="shared" si="0"/>
        <v>1</v>
      </c>
    </row>
    <row r="6" spans="1:18" ht="22.5" x14ac:dyDescent="0.2">
      <c r="A6" s="254" t="s">
        <v>9</v>
      </c>
      <c r="B6" s="254" t="s">
        <v>54</v>
      </c>
      <c r="C6" s="255">
        <v>41664</v>
      </c>
    </row>
    <row r="7" spans="1:18" ht="22.5" x14ac:dyDescent="0.2">
      <c r="A7" s="254" t="s">
        <v>9</v>
      </c>
      <c r="B7" s="254" t="s">
        <v>56</v>
      </c>
      <c r="C7" s="255">
        <v>1569</v>
      </c>
    </row>
    <row r="8" spans="1:18" ht="22.5" x14ac:dyDescent="0.2">
      <c r="A8" s="254" t="s">
        <v>8</v>
      </c>
      <c r="B8" s="254" t="s">
        <v>54</v>
      </c>
      <c r="C8" s="255">
        <v>23252</v>
      </c>
    </row>
    <row r="9" spans="1:18" ht="22.5" x14ac:dyDescent="0.2">
      <c r="A9" s="254" t="s">
        <v>8</v>
      </c>
      <c r="B9" s="254" t="s">
        <v>55</v>
      </c>
      <c r="C9" s="255">
        <v>2196</v>
      </c>
    </row>
    <row r="10" spans="1:18" ht="22.5" x14ac:dyDescent="0.2">
      <c r="A10" s="254" t="s">
        <v>8</v>
      </c>
      <c r="B10" s="254" t="s">
        <v>56</v>
      </c>
      <c r="C10" s="255">
        <v>539</v>
      </c>
    </row>
    <row r="11" spans="1:18" ht="22.5" x14ac:dyDescent="0.2">
      <c r="A11" s="254" t="s">
        <v>7</v>
      </c>
      <c r="B11" s="254" t="s">
        <v>54</v>
      </c>
      <c r="C11" s="255">
        <v>5079</v>
      </c>
    </row>
    <row r="12" spans="1:18" x14ac:dyDescent="0.2">
      <c r="A12" s="254" t="s">
        <v>7</v>
      </c>
      <c r="B12" s="254" t="s">
        <v>55</v>
      </c>
      <c r="C12" s="255">
        <v>1254</v>
      </c>
    </row>
    <row r="13" spans="1:18" ht="22.5" x14ac:dyDescent="0.2">
      <c r="A13" s="254" t="s">
        <v>7</v>
      </c>
      <c r="B13" s="254" t="s">
        <v>56</v>
      </c>
      <c r="C13" s="255">
        <v>54</v>
      </c>
    </row>
    <row r="14" spans="1:18" ht="22.5" x14ac:dyDescent="0.2">
      <c r="A14" s="254" t="s">
        <v>3</v>
      </c>
      <c r="B14" s="254" t="s">
        <v>54</v>
      </c>
      <c r="C14" s="255">
        <v>10341</v>
      </c>
    </row>
    <row r="15" spans="1:18" x14ac:dyDescent="0.2">
      <c r="A15" s="254" t="s">
        <v>3</v>
      </c>
      <c r="B15" s="254" t="s">
        <v>55</v>
      </c>
      <c r="C15" s="255">
        <v>10337</v>
      </c>
    </row>
    <row r="16" spans="1:18" ht="22.5" x14ac:dyDescent="0.2">
      <c r="A16" s="254" t="s">
        <v>3</v>
      </c>
      <c r="B16" s="254" t="s">
        <v>56</v>
      </c>
      <c r="C16" s="255">
        <v>512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J36" sqref="J36"/>
    </sheetView>
  </sheetViews>
  <sheetFormatPr defaultRowHeight="12.75" x14ac:dyDescent="0.2"/>
  <cols>
    <col min="1" max="1" width="18.28515625" bestFit="1" customWidth="1"/>
    <col min="2" max="2" width="8.7109375" bestFit="1" customWidth="1"/>
    <col min="3" max="3" width="19.42578125" bestFit="1" customWidth="1"/>
    <col min="4" max="4" width="20.5703125" bestFit="1" customWidth="1"/>
    <col min="8" max="8" width="17.85546875" bestFit="1" customWidth="1"/>
    <col min="9" max="9" width="11.5703125" bestFit="1" customWidth="1"/>
    <col min="10" max="10" width="10.5703125" bestFit="1" customWidth="1"/>
    <col min="11" max="11" width="16.7109375" bestFit="1" customWidth="1"/>
    <col min="12" max="12" width="12" bestFit="1" customWidth="1"/>
  </cols>
  <sheetData>
    <row r="1" spans="1:12" x14ac:dyDescent="0.2">
      <c r="A1" s="256" t="s">
        <v>37</v>
      </c>
      <c r="B1" s="256" t="s">
        <v>225</v>
      </c>
      <c r="C1" s="256" t="s">
        <v>48</v>
      </c>
      <c r="D1" s="256" t="s">
        <v>44</v>
      </c>
      <c r="H1" s="7"/>
      <c r="I1" s="7"/>
      <c r="J1" s="7" t="s">
        <v>50</v>
      </c>
      <c r="K1" s="7" t="s">
        <v>231</v>
      </c>
      <c r="L1" s="7" t="s">
        <v>360</v>
      </c>
    </row>
    <row r="2" spans="1:12" x14ac:dyDescent="0.2">
      <c r="A2" s="257">
        <v>6272</v>
      </c>
      <c r="B2" s="258" t="s">
        <v>226</v>
      </c>
      <c r="C2" s="258" t="s">
        <v>50</v>
      </c>
      <c r="D2" s="258" t="s">
        <v>45</v>
      </c>
      <c r="H2" s="7" t="s">
        <v>229</v>
      </c>
      <c r="I2" s="7" t="s">
        <v>232</v>
      </c>
      <c r="J2" s="7">
        <v>2470</v>
      </c>
      <c r="K2" s="7">
        <v>32566</v>
      </c>
      <c r="L2" s="9">
        <f>J2/SUM(J2,K2)</f>
        <v>7.0498915401301515E-2</v>
      </c>
    </row>
    <row r="3" spans="1:12" x14ac:dyDescent="0.2">
      <c r="A3" s="257">
        <v>1181</v>
      </c>
      <c r="B3" s="258" t="s">
        <v>226</v>
      </c>
      <c r="C3" s="258" t="s">
        <v>50</v>
      </c>
      <c r="D3" s="258" t="s">
        <v>46</v>
      </c>
      <c r="H3" s="7" t="s">
        <v>229</v>
      </c>
      <c r="I3" s="7" t="s">
        <v>45</v>
      </c>
      <c r="J3" s="7">
        <v>18577</v>
      </c>
      <c r="K3" s="7">
        <v>10205</v>
      </c>
      <c r="L3" s="9">
        <f t="shared" ref="L3:L13" si="0">J3/SUM(J3,K3)</f>
        <v>0.64543812104787712</v>
      </c>
    </row>
    <row r="4" spans="1:12" x14ac:dyDescent="0.2">
      <c r="A4" s="257">
        <v>193</v>
      </c>
      <c r="B4" s="258" t="s">
        <v>226</v>
      </c>
      <c r="C4" s="258" t="s">
        <v>50</v>
      </c>
      <c r="D4" s="258" t="s">
        <v>47</v>
      </c>
      <c r="H4" s="7" t="s">
        <v>229</v>
      </c>
      <c r="I4" s="7" t="s">
        <v>47</v>
      </c>
      <c r="J4" s="7">
        <v>589</v>
      </c>
      <c r="K4" s="7">
        <v>23840</v>
      </c>
      <c r="L4" s="9">
        <f t="shared" si="0"/>
        <v>2.4110688116582749E-2</v>
      </c>
    </row>
    <row r="5" spans="1:12" x14ac:dyDescent="0.2">
      <c r="A5" s="257">
        <v>105</v>
      </c>
      <c r="B5" s="258" t="s">
        <v>226</v>
      </c>
      <c r="C5" s="258" t="s">
        <v>51</v>
      </c>
      <c r="D5" s="258" t="s">
        <v>46</v>
      </c>
      <c r="H5" s="7" t="s">
        <v>226</v>
      </c>
      <c r="I5" s="7" t="s">
        <v>232</v>
      </c>
      <c r="J5" s="7">
        <v>1181</v>
      </c>
      <c r="K5" s="7">
        <v>2444</v>
      </c>
      <c r="L5" s="9">
        <f t="shared" si="0"/>
        <v>0.32579310344827589</v>
      </c>
    </row>
    <row r="6" spans="1:12" x14ac:dyDescent="0.2">
      <c r="A6" s="257">
        <v>245</v>
      </c>
      <c r="B6" s="258" t="s">
        <v>226</v>
      </c>
      <c r="C6" s="258" t="s">
        <v>52</v>
      </c>
      <c r="D6" s="258" t="s">
        <v>45</v>
      </c>
      <c r="H6" s="7" t="s">
        <v>226</v>
      </c>
      <c r="I6" s="7" t="s">
        <v>45</v>
      </c>
      <c r="J6" s="7">
        <v>6272</v>
      </c>
      <c r="K6" s="7">
        <v>3949</v>
      </c>
      <c r="L6" s="9">
        <f t="shared" si="0"/>
        <v>0.61363858722238529</v>
      </c>
    </row>
    <row r="7" spans="1:12" x14ac:dyDescent="0.2">
      <c r="A7" s="257">
        <v>1</v>
      </c>
      <c r="B7" s="258" t="s">
        <v>226</v>
      </c>
      <c r="C7" s="258" t="s">
        <v>52</v>
      </c>
      <c r="D7" s="258" t="s">
        <v>46</v>
      </c>
      <c r="H7" s="7" t="s">
        <v>226</v>
      </c>
      <c r="I7" s="7" t="s">
        <v>47</v>
      </c>
      <c r="J7" s="7">
        <v>193</v>
      </c>
      <c r="K7" s="7">
        <v>7151</v>
      </c>
      <c r="L7" s="9">
        <f t="shared" si="0"/>
        <v>2.627995642701525E-2</v>
      </c>
    </row>
    <row r="8" spans="1:12" x14ac:dyDescent="0.2">
      <c r="A8" s="257">
        <v>3704</v>
      </c>
      <c r="B8" s="258" t="s">
        <v>226</v>
      </c>
      <c r="C8" s="258" t="s">
        <v>49</v>
      </c>
      <c r="D8" s="258" t="s">
        <v>45</v>
      </c>
      <c r="H8" s="7" t="s">
        <v>227</v>
      </c>
      <c r="I8" s="7" t="s">
        <v>232</v>
      </c>
      <c r="J8" s="7">
        <v>15</v>
      </c>
      <c r="K8" s="7">
        <v>320</v>
      </c>
      <c r="L8" s="9">
        <f t="shared" si="0"/>
        <v>4.4776119402985072E-2</v>
      </c>
    </row>
    <row r="9" spans="1:12" x14ac:dyDescent="0.2">
      <c r="A9" s="257">
        <v>2338</v>
      </c>
      <c r="B9" s="258" t="s">
        <v>226</v>
      </c>
      <c r="C9" s="258" t="s">
        <v>49</v>
      </c>
      <c r="D9" s="258" t="s">
        <v>46</v>
      </c>
      <c r="H9" s="7" t="s">
        <v>227</v>
      </c>
      <c r="I9" s="7" t="s">
        <v>45</v>
      </c>
      <c r="J9" s="7">
        <v>2636</v>
      </c>
      <c r="K9" s="7">
        <v>2609</v>
      </c>
      <c r="L9" s="9">
        <f t="shared" si="0"/>
        <v>0.50257387988560531</v>
      </c>
    </row>
    <row r="10" spans="1:12" x14ac:dyDescent="0.2">
      <c r="A10" s="257">
        <v>7151</v>
      </c>
      <c r="B10" s="258" t="s">
        <v>226</v>
      </c>
      <c r="C10" s="258" t="s">
        <v>49</v>
      </c>
      <c r="D10" s="258" t="s">
        <v>47</v>
      </c>
      <c r="E10">
        <f>SUM(A2:A10)</f>
        <v>21190</v>
      </c>
      <c r="H10" s="7" t="s">
        <v>227</v>
      </c>
      <c r="I10" s="7" t="s">
        <v>47</v>
      </c>
      <c r="J10" s="7">
        <v>25</v>
      </c>
      <c r="K10" s="7">
        <v>782</v>
      </c>
      <c r="L10" s="9">
        <f t="shared" si="0"/>
        <v>3.0978934324659233E-2</v>
      </c>
    </row>
    <row r="11" spans="1:12" x14ac:dyDescent="0.2">
      <c r="A11" s="257">
        <v>2636</v>
      </c>
      <c r="B11" s="258" t="s">
        <v>227</v>
      </c>
      <c r="C11" s="258" t="s">
        <v>50</v>
      </c>
      <c r="D11" s="258" t="s">
        <v>45</v>
      </c>
      <c r="H11" s="7" t="s">
        <v>228</v>
      </c>
      <c r="I11" s="7" t="s">
        <v>232</v>
      </c>
      <c r="J11" s="7">
        <v>241</v>
      </c>
      <c r="K11" s="7">
        <v>535</v>
      </c>
      <c r="L11" s="9">
        <f t="shared" si="0"/>
        <v>0.31056701030927836</v>
      </c>
    </row>
    <row r="12" spans="1:12" x14ac:dyDescent="0.2">
      <c r="A12" s="257">
        <v>15</v>
      </c>
      <c r="B12" s="258" t="s">
        <v>227</v>
      </c>
      <c r="C12" s="258" t="s">
        <v>50</v>
      </c>
      <c r="D12" s="258" t="s">
        <v>46</v>
      </c>
      <c r="H12" s="7" t="s">
        <v>228</v>
      </c>
      <c r="I12" s="7" t="s">
        <v>45</v>
      </c>
      <c r="J12" s="7">
        <v>17044</v>
      </c>
      <c r="K12" s="7">
        <v>6716</v>
      </c>
      <c r="L12" s="9">
        <f t="shared" si="0"/>
        <v>0.71734006734006739</v>
      </c>
    </row>
    <row r="13" spans="1:12" x14ac:dyDescent="0.2">
      <c r="A13" s="257">
        <v>25</v>
      </c>
      <c r="B13" s="258" t="s">
        <v>227</v>
      </c>
      <c r="C13" s="258" t="s">
        <v>50</v>
      </c>
      <c r="D13" s="258" t="s">
        <v>47</v>
      </c>
      <c r="H13" s="7" t="s">
        <v>228</v>
      </c>
      <c r="I13" s="7" t="s">
        <v>47</v>
      </c>
      <c r="J13" s="7">
        <v>86</v>
      </c>
      <c r="K13" s="7">
        <v>1365</v>
      </c>
      <c r="L13" s="9">
        <f t="shared" si="0"/>
        <v>5.9269469331495524E-2</v>
      </c>
    </row>
    <row r="14" spans="1:12" x14ac:dyDescent="0.2">
      <c r="A14" s="257">
        <v>58</v>
      </c>
      <c r="B14" s="258" t="s">
        <v>227</v>
      </c>
      <c r="C14" s="258" t="s">
        <v>52</v>
      </c>
      <c r="D14" s="258" t="s">
        <v>45</v>
      </c>
    </row>
    <row r="15" spans="1:12" x14ac:dyDescent="0.2">
      <c r="A15" s="257">
        <v>2551</v>
      </c>
      <c r="B15" s="258" t="s">
        <v>227</v>
      </c>
      <c r="C15" s="258" t="s">
        <v>49</v>
      </c>
      <c r="D15" s="258" t="s">
        <v>45</v>
      </c>
    </row>
    <row r="16" spans="1:12" x14ac:dyDescent="0.2">
      <c r="A16" s="257">
        <v>320</v>
      </c>
      <c r="B16" s="258" t="s">
        <v>227</v>
      </c>
      <c r="C16" s="258" t="s">
        <v>49</v>
      </c>
      <c r="D16" s="258" t="s">
        <v>46</v>
      </c>
      <c r="H16" s="191" t="s">
        <v>203</v>
      </c>
      <c r="I16" s="260" t="s">
        <v>3</v>
      </c>
      <c r="J16" s="260" t="s">
        <v>7</v>
      </c>
      <c r="K16" s="260" t="s">
        <v>8</v>
      </c>
      <c r="L16" s="260" t="s">
        <v>9</v>
      </c>
    </row>
    <row r="17" spans="1:12" x14ac:dyDescent="0.2">
      <c r="A17" s="257">
        <v>782</v>
      </c>
      <c r="B17" s="258" t="s">
        <v>227</v>
      </c>
      <c r="C17" s="258" t="s">
        <v>49</v>
      </c>
      <c r="D17" s="258" t="s">
        <v>47</v>
      </c>
      <c r="E17">
        <f>SUM(A11:A17)</f>
        <v>6387</v>
      </c>
      <c r="H17" s="191" t="s">
        <v>201</v>
      </c>
      <c r="I17" s="110">
        <f>L6</f>
        <v>0.61363858722238529</v>
      </c>
      <c r="J17" s="110">
        <f>L9</f>
        <v>0.50257387988560531</v>
      </c>
      <c r="K17" s="110">
        <f>L12</f>
        <v>0.71734006734006739</v>
      </c>
      <c r="L17" s="9">
        <f>L3</f>
        <v>0.64543812104787712</v>
      </c>
    </row>
    <row r="18" spans="1:12" x14ac:dyDescent="0.2">
      <c r="A18" s="257">
        <v>17044</v>
      </c>
      <c r="B18" s="258" t="s">
        <v>228</v>
      </c>
      <c r="C18" s="258" t="s">
        <v>50</v>
      </c>
      <c r="D18" s="258" t="s">
        <v>45</v>
      </c>
      <c r="H18" s="191" t="s">
        <v>204</v>
      </c>
      <c r="I18" s="9">
        <f>L5</f>
        <v>0.32579310344827589</v>
      </c>
      <c r="J18" s="9">
        <f>L8</f>
        <v>4.4776119402985072E-2</v>
      </c>
      <c r="K18" s="9">
        <f>L11</f>
        <v>0.31056701030927836</v>
      </c>
      <c r="L18" s="9">
        <f>L2</f>
        <v>7.0498915401301515E-2</v>
      </c>
    </row>
    <row r="19" spans="1:12" x14ac:dyDescent="0.2">
      <c r="A19" s="257">
        <v>241</v>
      </c>
      <c r="B19" s="258" t="s">
        <v>228</v>
      </c>
      <c r="C19" s="258" t="s">
        <v>50</v>
      </c>
      <c r="D19" s="258" t="s">
        <v>46</v>
      </c>
    </row>
    <row r="20" spans="1:12" x14ac:dyDescent="0.2">
      <c r="A20" s="257">
        <v>86</v>
      </c>
      <c r="B20" s="258" t="s">
        <v>228</v>
      </c>
      <c r="C20" s="258" t="s">
        <v>50</v>
      </c>
      <c r="D20" s="258" t="s">
        <v>47</v>
      </c>
    </row>
    <row r="21" spans="1:12" x14ac:dyDescent="0.2">
      <c r="A21" s="257">
        <v>4</v>
      </c>
      <c r="B21" s="258" t="s">
        <v>228</v>
      </c>
      <c r="C21" s="258" t="s">
        <v>51</v>
      </c>
      <c r="D21" s="258" t="s">
        <v>46</v>
      </c>
    </row>
    <row r="22" spans="1:12" x14ac:dyDescent="0.2">
      <c r="A22" s="257">
        <v>344</v>
      </c>
      <c r="B22" s="258" t="s">
        <v>228</v>
      </c>
      <c r="C22" s="258" t="s">
        <v>52</v>
      </c>
      <c r="D22" s="258" t="s">
        <v>45</v>
      </c>
    </row>
    <row r="23" spans="1:12" x14ac:dyDescent="0.2">
      <c r="A23" s="257">
        <v>6</v>
      </c>
      <c r="B23" s="258" t="s">
        <v>228</v>
      </c>
      <c r="C23" s="258" t="s">
        <v>52</v>
      </c>
      <c r="D23" s="258" t="s">
        <v>46</v>
      </c>
    </row>
    <row r="24" spans="1:12" x14ac:dyDescent="0.2">
      <c r="A24" s="257">
        <v>6372</v>
      </c>
      <c r="B24" s="258" t="s">
        <v>228</v>
      </c>
      <c r="C24" s="258" t="s">
        <v>49</v>
      </c>
      <c r="D24" s="258" t="s">
        <v>45</v>
      </c>
    </row>
    <row r="25" spans="1:12" x14ac:dyDescent="0.2">
      <c r="A25" s="257">
        <v>525</v>
      </c>
      <c r="B25" s="258" t="s">
        <v>228</v>
      </c>
      <c r="C25" s="258" t="s">
        <v>49</v>
      </c>
      <c r="D25" s="258" t="s">
        <v>46</v>
      </c>
    </row>
    <row r="26" spans="1:12" x14ac:dyDescent="0.2">
      <c r="A26" s="257">
        <v>1365</v>
      </c>
      <c r="B26" s="258" t="s">
        <v>228</v>
      </c>
      <c r="C26" s="258" t="s">
        <v>49</v>
      </c>
      <c r="D26" s="258" t="s">
        <v>47</v>
      </c>
      <c r="E26">
        <f>SUM(A18:A26)</f>
        <v>25987</v>
      </c>
    </row>
    <row r="27" spans="1:12" x14ac:dyDescent="0.2">
      <c r="A27" s="257">
        <v>18577</v>
      </c>
      <c r="B27" s="258" t="s">
        <v>229</v>
      </c>
      <c r="C27" s="258" t="s">
        <v>50</v>
      </c>
      <c r="D27" s="258" t="s">
        <v>45</v>
      </c>
    </row>
    <row r="28" spans="1:12" x14ac:dyDescent="0.2">
      <c r="A28" s="257">
        <v>2470</v>
      </c>
      <c r="B28" s="258" t="s">
        <v>229</v>
      </c>
      <c r="C28" s="258" t="s">
        <v>50</v>
      </c>
      <c r="D28" s="258" t="s">
        <v>46</v>
      </c>
    </row>
    <row r="29" spans="1:12" x14ac:dyDescent="0.2">
      <c r="A29" s="257">
        <v>589</v>
      </c>
      <c r="B29" s="258" t="s">
        <v>229</v>
      </c>
      <c r="C29" s="258" t="s">
        <v>50</v>
      </c>
      <c r="D29" s="258" t="s">
        <v>47</v>
      </c>
    </row>
    <row r="30" spans="1:12" x14ac:dyDescent="0.2">
      <c r="A30" s="257">
        <v>12168</v>
      </c>
      <c r="B30" s="258" t="s">
        <v>229</v>
      </c>
      <c r="C30" s="258" t="s">
        <v>51</v>
      </c>
      <c r="D30" s="258" t="s">
        <v>46</v>
      </c>
    </row>
    <row r="31" spans="1:12" x14ac:dyDescent="0.2">
      <c r="A31" s="257">
        <v>2308</v>
      </c>
      <c r="B31" s="258" t="s">
        <v>229</v>
      </c>
      <c r="C31" s="258" t="s">
        <v>52</v>
      </c>
      <c r="D31" s="258" t="s">
        <v>45</v>
      </c>
    </row>
    <row r="32" spans="1:12" x14ac:dyDescent="0.2">
      <c r="A32" s="257">
        <v>85</v>
      </c>
      <c r="B32" s="258" t="s">
        <v>229</v>
      </c>
      <c r="C32" s="258" t="s">
        <v>52</v>
      </c>
      <c r="D32" s="258" t="s">
        <v>46</v>
      </c>
    </row>
    <row r="33" spans="1:5" x14ac:dyDescent="0.2">
      <c r="A33" s="257">
        <v>7897</v>
      </c>
      <c r="B33" s="258" t="s">
        <v>229</v>
      </c>
      <c r="C33" s="258" t="s">
        <v>49</v>
      </c>
      <c r="D33" s="258" t="s">
        <v>45</v>
      </c>
    </row>
    <row r="34" spans="1:5" x14ac:dyDescent="0.2">
      <c r="A34" s="257">
        <v>20313</v>
      </c>
      <c r="B34" s="258" t="s">
        <v>229</v>
      </c>
      <c r="C34" s="258" t="s">
        <v>49</v>
      </c>
      <c r="D34" s="258" t="s">
        <v>46</v>
      </c>
    </row>
    <row r="35" spans="1:5" x14ac:dyDescent="0.2">
      <c r="A35" s="257">
        <v>23840</v>
      </c>
      <c r="B35" s="258" t="s">
        <v>229</v>
      </c>
      <c r="C35" s="258" t="s">
        <v>49</v>
      </c>
      <c r="D35" s="258" t="s">
        <v>47</v>
      </c>
      <c r="E35">
        <f>SUM(A27:A35)</f>
        <v>88247</v>
      </c>
    </row>
    <row r="50" spans="7:7" x14ac:dyDescent="0.2">
      <c r="G50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7" workbookViewId="0">
      <selection activeCell="H62" sqref="H62"/>
    </sheetView>
  </sheetViews>
  <sheetFormatPr defaultRowHeight="12.75" x14ac:dyDescent="0.2"/>
  <cols>
    <col min="1" max="1" width="15.140625" style="6" customWidth="1"/>
    <col min="2" max="2" width="11.5703125" style="6" bestFit="1" customWidth="1"/>
    <col min="3" max="3" width="17.7109375" style="6" bestFit="1" customWidth="1"/>
    <col min="4" max="4" width="19" style="6" bestFit="1" customWidth="1"/>
    <col min="5" max="5" width="11.5703125" style="6" bestFit="1" customWidth="1"/>
    <col min="6" max="6" width="13" style="6" customWidth="1"/>
    <col min="7" max="7" width="13.5703125" style="6" customWidth="1"/>
    <col min="8" max="8" width="18.5703125" style="6" customWidth="1"/>
    <col min="9" max="9" width="17.5703125" style="6" customWidth="1"/>
    <col min="10" max="10" width="11.7109375" style="6" customWidth="1"/>
    <col min="11" max="12" width="9.140625" style="6"/>
    <col min="13" max="13" width="12" style="6" bestFit="1" customWidth="1"/>
    <col min="14" max="15" width="11" style="6" bestFit="1" customWidth="1"/>
    <col min="16" max="16384" width="9.140625" style="6"/>
  </cols>
  <sheetData>
    <row r="1" spans="1:13" s="5" customFormat="1" x14ac:dyDescent="0.2">
      <c r="A1" s="5" t="s">
        <v>220</v>
      </c>
    </row>
    <row r="2" spans="1:13" x14ac:dyDescent="0.2">
      <c r="A2" s="7"/>
      <c r="B2" s="21" t="s">
        <v>190</v>
      </c>
      <c r="C2" s="21" t="s">
        <v>192</v>
      </c>
      <c r="D2" s="131" t="s">
        <v>194</v>
      </c>
      <c r="E2" s="10"/>
      <c r="F2" s="10"/>
      <c r="G2" s="10"/>
    </row>
    <row r="3" spans="1:13" x14ac:dyDescent="0.2">
      <c r="A3" s="7" t="s">
        <v>3</v>
      </c>
      <c r="B3" s="118">
        <v>13080</v>
      </c>
      <c r="C3" s="110">
        <f>B3/$B$7</f>
        <v>0.26286351694947063</v>
      </c>
      <c r="D3" s="30">
        <v>152</v>
      </c>
      <c r="E3" s="62"/>
      <c r="F3" s="42"/>
      <c r="G3" s="10"/>
    </row>
    <row r="4" spans="1:13" x14ac:dyDescent="0.2">
      <c r="A4" s="7" t="s">
        <v>8</v>
      </c>
      <c r="B4" s="118">
        <v>16163.97</v>
      </c>
      <c r="C4" s="110">
        <f t="shared" ref="C4:C7" si="0">B4/$B$7</f>
        <v>0.32484082584600416</v>
      </c>
      <c r="D4" s="30">
        <v>33</v>
      </c>
      <c r="E4" s="62"/>
      <c r="F4" s="42"/>
      <c r="G4" s="10"/>
    </row>
    <row r="5" spans="1:13" x14ac:dyDescent="0.2">
      <c r="A5" s="7" t="s">
        <v>9</v>
      </c>
      <c r="B5" s="118">
        <v>19884.808929999999</v>
      </c>
      <c r="C5" s="110">
        <f t="shared" si="0"/>
        <v>0.39961703434312229</v>
      </c>
      <c r="D5" s="30">
        <v>151</v>
      </c>
      <c r="E5" s="62"/>
      <c r="F5" s="42"/>
      <c r="G5" s="10"/>
    </row>
    <row r="6" spans="1:13" x14ac:dyDescent="0.2">
      <c r="A6" s="7" t="s">
        <v>7</v>
      </c>
      <c r="B6" s="118">
        <v>630.88400000000001</v>
      </c>
      <c r="C6" s="110">
        <f t="shared" si="0"/>
        <v>1.2678622861402892E-2</v>
      </c>
      <c r="D6" s="30">
        <v>7</v>
      </c>
      <c r="E6" s="62"/>
      <c r="F6" s="42"/>
      <c r="G6" s="10"/>
    </row>
    <row r="7" spans="1:13" x14ac:dyDescent="0.2">
      <c r="A7" s="7" t="s">
        <v>191</v>
      </c>
      <c r="B7" s="118">
        <f>SUM(B3:B6)</f>
        <v>49759.662929999999</v>
      </c>
      <c r="C7" s="110">
        <f t="shared" si="0"/>
        <v>1</v>
      </c>
      <c r="D7" s="30">
        <f>SUM(D3:D6)</f>
        <v>343</v>
      </c>
      <c r="E7" s="10"/>
      <c r="F7" s="42"/>
      <c r="G7" s="10"/>
    </row>
    <row r="10" spans="1:13" s="4" customFormat="1" x14ac:dyDescent="0.2">
      <c r="A10" s="5" t="s">
        <v>202</v>
      </c>
      <c r="I10" s="4" t="s">
        <v>203</v>
      </c>
    </row>
    <row r="11" spans="1:13" x14ac:dyDescent="0.2">
      <c r="B11" s="6" t="s">
        <v>3</v>
      </c>
      <c r="C11" s="6" t="s">
        <v>7</v>
      </c>
      <c r="D11" s="6" t="s">
        <v>8</v>
      </c>
      <c r="E11" s="6" t="s">
        <v>9</v>
      </c>
      <c r="F11" s="6" t="s">
        <v>10</v>
      </c>
      <c r="I11" s="7" t="s">
        <v>203</v>
      </c>
      <c r="J11" s="7" t="s">
        <v>3</v>
      </c>
      <c r="K11" s="7" t="s">
        <v>7</v>
      </c>
      <c r="L11" s="7" t="s">
        <v>8</v>
      </c>
      <c r="M11" s="7" t="s">
        <v>9</v>
      </c>
    </row>
    <row r="12" spans="1:13" x14ac:dyDescent="0.2">
      <c r="A12" s="6" t="s">
        <v>45</v>
      </c>
      <c r="B12" s="118">
        <v>87954394.736842096</v>
      </c>
      <c r="C12" s="118">
        <v>47271236.857142866</v>
      </c>
      <c r="D12" s="118">
        <v>1163805840</v>
      </c>
      <c r="E12" s="118">
        <v>379022894.45249003</v>
      </c>
      <c r="F12" s="126">
        <v>1678054366.0464752</v>
      </c>
      <c r="G12" s="11"/>
      <c r="I12" s="7" t="s">
        <v>201</v>
      </c>
      <c r="J12" s="110">
        <v>0.84154031933449602</v>
      </c>
      <c r="K12" s="110">
        <v>0.99434175782723511</v>
      </c>
      <c r="L12" s="110">
        <v>0.98605727509401209</v>
      </c>
      <c r="M12" s="110">
        <v>0.88264360716491663</v>
      </c>
    </row>
    <row r="13" spans="1:13" x14ac:dyDescent="0.2">
      <c r="A13" s="6" t="s">
        <v>47</v>
      </c>
      <c r="B13" s="118">
        <v>63197052.631578952</v>
      </c>
      <c r="C13" s="118">
        <v>7273191.2571428576</v>
      </c>
      <c r="D13" s="118">
        <v>71072486.272727266</v>
      </c>
      <c r="E13" s="118">
        <v>321699335.99401987</v>
      </c>
      <c r="F13" s="126">
        <v>463242066.15546894</v>
      </c>
      <c r="G13" s="11"/>
      <c r="I13" s="7" t="s">
        <v>204</v>
      </c>
      <c r="J13" s="110">
        <v>0.15845968066550384</v>
      </c>
      <c r="K13" s="110">
        <v>5.6582421727649941E-3</v>
      </c>
      <c r="L13" s="110">
        <v>1.3942724905987851E-2</v>
      </c>
      <c r="M13" s="110">
        <v>0.11735639283508338</v>
      </c>
    </row>
    <row r="14" spans="1:13" x14ac:dyDescent="0.2">
      <c r="A14" s="6" t="s">
        <v>46</v>
      </c>
      <c r="B14" s="118">
        <v>31194078.947368421</v>
      </c>
      <c r="C14" s="118">
        <v>3019230.5714285714</v>
      </c>
      <c r="D14" s="118">
        <v>38009820.36363636</v>
      </c>
      <c r="E14" s="118">
        <v>461380242.16654301</v>
      </c>
      <c r="F14" s="126">
        <v>533603372.04897636</v>
      </c>
      <c r="G14" s="11"/>
    </row>
    <row r="15" spans="1:13" x14ac:dyDescent="0.2">
      <c r="A15" s="6" t="s">
        <v>10</v>
      </c>
      <c r="B15" s="30">
        <v>182345526.31578949</v>
      </c>
      <c r="C15" s="30">
        <v>57563658.68571429</v>
      </c>
      <c r="D15" s="30">
        <v>1272888146.6363637</v>
      </c>
      <c r="E15" s="30">
        <v>1162102472.6130531</v>
      </c>
      <c r="F15" s="119">
        <v>2674899804.2509203</v>
      </c>
      <c r="G15" s="11"/>
    </row>
    <row r="17" spans="1:13" s="4" customFormat="1" x14ac:dyDescent="0.2">
      <c r="A17" s="5" t="s">
        <v>205</v>
      </c>
      <c r="I17" s="4" t="s">
        <v>207</v>
      </c>
    </row>
    <row r="18" spans="1:13" x14ac:dyDescent="0.2">
      <c r="A18" s="7"/>
      <c r="B18" s="7" t="s">
        <v>3</v>
      </c>
      <c r="C18" s="7" t="s">
        <v>7</v>
      </c>
      <c r="D18" s="7" t="s">
        <v>8</v>
      </c>
      <c r="E18" s="7" t="s">
        <v>9</v>
      </c>
      <c r="F18" s="7"/>
      <c r="G18" s="24" t="s">
        <v>203</v>
      </c>
      <c r="I18" s="30" t="s">
        <v>208</v>
      </c>
      <c r="J18" s="7" t="s">
        <v>3</v>
      </c>
      <c r="K18" s="7" t="s">
        <v>7</v>
      </c>
      <c r="L18" s="7" t="s">
        <v>8</v>
      </c>
      <c r="M18" s="7" t="s">
        <v>9</v>
      </c>
    </row>
    <row r="19" spans="1:13" x14ac:dyDescent="0.2">
      <c r="A19" s="7" t="s">
        <v>201</v>
      </c>
      <c r="B19" s="118">
        <f>B12*J12</f>
        <v>74017169.43371442</v>
      </c>
      <c r="C19" s="118">
        <f>C12*K12</f>
        <v>47003764.751199022</v>
      </c>
      <c r="D19" s="118">
        <f>D12*L12</f>
        <v>1147579215.3288977</v>
      </c>
      <c r="E19" s="118">
        <f>E12*M12</f>
        <v>334542134.75763327</v>
      </c>
      <c r="F19" s="118">
        <f>SUM(B19:E19)</f>
        <v>1603142284.2714443</v>
      </c>
      <c r="G19" s="32">
        <f>F19/F12</f>
        <v>0.95535777428265034</v>
      </c>
      <c r="H19" s="58" t="s">
        <v>45</v>
      </c>
      <c r="I19" s="51" t="s">
        <v>65</v>
      </c>
      <c r="J19" s="110">
        <v>3.4035716120740744E-2</v>
      </c>
      <c r="K19" s="110">
        <v>9.0196452023380991E-3</v>
      </c>
      <c r="L19" s="110">
        <v>5.3885850154133809E-2</v>
      </c>
      <c r="M19" s="110">
        <v>8.9543436469890977E-3</v>
      </c>
    </row>
    <row r="20" spans="1:13" x14ac:dyDescent="0.2">
      <c r="A20" s="7" t="s">
        <v>204</v>
      </c>
      <c r="B20" s="118">
        <f>B14*J13</f>
        <v>4943003.7886545165</v>
      </c>
      <c r="C20" s="118">
        <f t="shared" ref="C20:E20" si="1">C14*K13</f>
        <v>17083.537748558494</v>
      </c>
      <c r="D20" s="118">
        <f t="shared" si="1"/>
        <v>529960.46905619686</v>
      </c>
      <c r="E20" s="118">
        <f t="shared" si="1"/>
        <v>54145920.946042724</v>
      </c>
      <c r="F20" s="118">
        <f>SUM(B20:E20)</f>
        <v>59635968.741501994</v>
      </c>
      <c r="G20" s="32">
        <f>F20/F14</f>
        <v>0.11176085434487913</v>
      </c>
      <c r="H20" s="53"/>
      <c r="I20" s="51" t="s">
        <v>62</v>
      </c>
      <c r="J20" s="110">
        <v>0.16269407072925954</v>
      </c>
      <c r="K20" s="110">
        <v>0.181501221445729</v>
      </c>
      <c r="L20" s="110">
        <v>3.012144465568033E-2</v>
      </c>
      <c r="M20" s="110">
        <v>3.887373259273836E-2</v>
      </c>
    </row>
    <row r="21" spans="1:13" x14ac:dyDescent="0.2">
      <c r="H21" s="53"/>
      <c r="I21" s="51" t="s">
        <v>59</v>
      </c>
      <c r="J21" s="110">
        <v>6.6206461495139521E-2</v>
      </c>
      <c r="K21" s="110">
        <v>1.6536016204286512E-2</v>
      </c>
      <c r="L21" s="110">
        <v>9.3234780819232602E-2</v>
      </c>
      <c r="M21" s="110">
        <v>2.0474551847793784E-2</v>
      </c>
    </row>
    <row r="22" spans="1:13" x14ac:dyDescent="0.2">
      <c r="H22" s="53"/>
      <c r="I22" s="51" t="s">
        <v>58</v>
      </c>
      <c r="J22" s="110">
        <v>0.66588403483614222</v>
      </c>
      <c r="K22" s="110">
        <v>0.76663581864082686</v>
      </c>
      <c r="L22" s="110">
        <v>0.81867124017724868</v>
      </c>
      <c r="M22" s="110">
        <v>0.9122701117193035</v>
      </c>
    </row>
    <row r="23" spans="1:13" x14ac:dyDescent="0.2">
      <c r="A23" s="41" t="s">
        <v>201</v>
      </c>
      <c r="B23" s="35" t="s">
        <v>3</v>
      </c>
      <c r="C23" s="7" t="s">
        <v>7</v>
      </c>
      <c r="D23" s="7" t="s">
        <v>8</v>
      </c>
      <c r="E23" s="7" t="s">
        <v>9</v>
      </c>
      <c r="F23" s="38"/>
      <c r="G23" s="24" t="s">
        <v>210</v>
      </c>
      <c r="H23" s="53"/>
      <c r="I23" s="51" t="s">
        <v>63</v>
      </c>
      <c r="J23" s="110">
        <v>3.5589858409359042E-2</v>
      </c>
      <c r="K23" s="110">
        <v>2.5931479956722032E-2</v>
      </c>
      <c r="L23" s="110">
        <v>2.2184857051539379E-3</v>
      </c>
      <c r="M23" s="110">
        <v>1.6337749812050283E-2</v>
      </c>
    </row>
    <row r="24" spans="1:13" x14ac:dyDescent="0.2">
      <c r="A24" s="36" t="s">
        <v>65</v>
      </c>
      <c r="B24" s="127">
        <f>B$19*J19</f>
        <v>2519227.3669066727</v>
      </c>
      <c r="C24" s="127">
        <f>C19*K19</f>
        <v>423957.28122998093</v>
      </c>
      <c r="D24" s="127">
        <f>D19*L19</f>
        <v>61838281.637211442</v>
      </c>
      <c r="E24" s="127">
        <f>E19*M19</f>
        <v>2995605.2390171839</v>
      </c>
      <c r="F24" s="127">
        <f>SUM(B24:E24)</f>
        <v>67777071.524365276</v>
      </c>
      <c r="G24" s="39">
        <f>F24/F$19</f>
        <v>4.2277639476752303E-2</v>
      </c>
      <c r="H24" s="53"/>
      <c r="I24" s="51" t="s">
        <v>60</v>
      </c>
      <c r="J24" s="110">
        <v>3.5589858409359042E-2</v>
      </c>
      <c r="K24" s="110">
        <v>3.7581855009742078E-4</v>
      </c>
      <c r="L24" s="110">
        <v>1.8681984885506847E-3</v>
      </c>
      <c r="M24" s="110">
        <v>3.0895103811248931E-3</v>
      </c>
    </row>
    <row r="25" spans="1:13" x14ac:dyDescent="0.2">
      <c r="A25" s="36" t="s">
        <v>62</v>
      </c>
      <c r="B25" s="127">
        <f>B$19*J20</f>
        <v>12042154.599028321</v>
      </c>
      <c r="C25" s="127">
        <f t="shared" ref="C25:E29" si="2">C$19*K20</f>
        <v>8531240.7148903254</v>
      </c>
      <c r="D25" s="127">
        <f t="shared" si="2"/>
        <v>34566743.82253845</v>
      </c>
      <c r="E25" s="127">
        <f t="shared" si="2"/>
        <v>13004901.487572078</v>
      </c>
      <c r="F25" s="127">
        <f t="shared" ref="F25:F29" si="3">SUM(B25:E25)</f>
        <v>68145040.624029174</v>
      </c>
      <c r="G25" s="39">
        <f t="shared" ref="G25:G30" si="4">F25/F$19</f>
        <v>4.2507169383906564E-2</v>
      </c>
      <c r="H25" s="58" t="s">
        <v>209</v>
      </c>
      <c r="I25" s="57" t="s">
        <v>61</v>
      </c>
      <c r="J25" s="110">
        <v>1.6507333504172681E-3</v>
      </c>
      <c r="K25" s="110">
        <v>0</v>
      </c>
      <c r="L25" s="110">
        <v>0</v>
      </c>
      <c r="M25" s="110">
        <v>1.2996613830749921E-2</v>
      </c>
    </row>
    <row r="26" spans="1:13" x14ac:dyDescent="0.2">
      <c r="A26" s="36" t="s">
        <v>59</v>
      </c>
      <c r="B26" s="127">
        <f>B$19*J21</f>
        <v>4900414.8780924315</v>
      </c>
      <c r="C26" s="127">
        <f t="shared" si="2"/>
        <v>777255.01558829821</v>
      </c>
      <c r="D26" s="127">
        <f t="shared" si="2"/>
        <v>106994296.61389671</v>
      </c>
      <c r="E26" s="127">
        <f t="shared" si="2"/>
        <v>6849600.283366777</v>
      </c>
      <c r="F26" s="127">
        <f t="shared" si="3"/>
        <v>119521566.79094422</v>
      </c>
      <c r="G26" s="39">
        <f t="shared" si="4"/>
        <v>7.4554559482074526E-2</v>
      </c>
      <c r="H26" s="53"/>
      <c r="I26" s="51" t="s">
        <v>62</v>
      </c>
      <c r="J26" s="110">
        <v>5.9083540662459464E-3</v>
      </c>
      <c r="K26" s="110">
        <v>0.20149476831091181</v>
      </c>
      <c r="L26" s="110">
        <v>2.3026883886938002E-4</v>
      </c>
      <c r="M26" s="110">
        <v>4.97538216033706E-3</v>
      </c>
    </row>
    <row r="27" spans="1:13" x14ac:dyDescent="0.2">
      <c r="A27" s="36" t="s">
        <v>58</v>
      </c>
      <c r="B27" s="127">
        <f t="shared" ref="B27:B29" si="5">B$19*J22</f>
        <v>49286851.429672137</v>
      </c>
      <c r="C27" s="127">
        <f t="shared" si="2"/>
        <v>36034769.669236302</v>
      </c>
      <c r="D27" s="127">
        <f t="shared" si="2"/>
        <v>939490099.41494262</v>
      </c>
      <c r="E27" s="127">
        <f t="shared" si="2"/>
        <v>305192790.65016037</v>
      </c>
      <c r="F27" s="127">
        <f t="shared" si="3"/>
        <v>1330004511.1640115</v>
      </c>
      <c r="G27" s="39">
        <f t="shared" si="4"/>
        <v>0.82962349893255938</v>
      </c>
      <c r="I27" s="51" t="s">
        <v>59</v>
      </c>
      <c r="J27" s="110">
        <v>0.19561190202444625</v>
      </c>
      <c r="K27" s="110">
        <v>0.79252615844544094</v>
      </c>
      <c r="L27" s="110">
        <v>0.15689572762922704</v>
      </c>
      <c r="M27" s="110">
        <v>2.4024043747749853E-2</v>
      </c>
    </row>
    <row r="28" spans="1:13" x14ac:dyDescent="0.2">
      <c r="A28" s="36" t="s">
        <v>63</v>
      </c>
      <c r="B28" s="127">
        <f t="shared" si="5"/>
        <v>2634260.5800074344</v>
      </c>
      <c r="C28" s="127">
        <f t="shared" si="2"/>
        <v>1218877.183536195</v>
      </c>
      <c r="D28" s="127">
        <f t="shared" si="2"/>
        <v>2545888.0847389325</v>
      </c>
      <c r="E28" s="127">
        <f t="shared" si="2"/>
        <v>5465665.6992594237</v>
      </c>
      <c r="F28" s="127">
        <f t="shared" si="3"/>
        <v>11864691.547541985</v>
      </c>
      <c r="G28" s="39">
        <f t="shared" si="4"/>
        <v>7.4008973900491631E-3</v>
      </c>
      <c r="I28" s="51" t="s">
        <v>58</v>
      </c>
      <c r="J28" s="110">
        <v>0.3923993397066598</v>
      </c>
      <c r="K28" s="110">
        <v>5.979073243647234E-3</v>
      </c>
      <c r="L28" s="110">
        <v>0.76029730477967883</v>
      </c>
      <c r="M28" s="110">
        <v>0.88475031866966369</v>
      </c>
    </row>
    <row r="29" spans="1:13" x14ac:dyDescent="0.2">
      <c r="A29" s="36" t="s">
        <v>60</v>
      </c>
      <c r="B29" s="127">
        <f t="shared" si="5"/>
        <v>2634260.5800074344</v>
      </c>
      <c r="C29" s="127">
        <f t="shared" si="2"/>
        <v>17664.88671791587</v>
      </c>
      <c r="D29" s="127">
        <f t="shared" si="2"/>
        <v>2143905.7555696275</v>
      </c>
      <c r="E29" s="127">
        <f t="shared" si="2"/>
        <v>1033571.3982573909</v>
      </c>
      <c r="F29" s="127">
        <f t="shared" si="3"/>
        <v>5829402.6205523685</v>
      </c>
      <c r="G29" s="39">
        <f t="shared" si="4"/>
        <v>3.6362353346581265E-3</v>
      </c>
      <c r="I29" s="52" t="s">
        <v>63</v>
      </c>
      <c r="J29" s="110">
        <v>0.40442967085223064</v>
      </c>
      <c r="K29" s="110">
        <v>0</v>
      </c>
      <c r="L29" s="110">
        <v>8.2576698752224759E-2</v>
      </c>
      <c r="M29" s="110">
        <v>7.3253641591499552E-2</v>
      </c>
    </row>
    <row r="30" spans="1:13" x14ac:dyDescent="0.2">
      <c r="A30" s="37" t="s">
        <v>10</v>
      </c>
      <c r="B30" s="128">
        <f>SUM(B24:B29)</f>
        <v>74017169.433714435</v>
      </c>
      <c r="C30" s="128">
        <f t="shared" ref="C30:E30" si="6">SUM(C24:C29)</f>
        <v>47003764.751199014</v>
      </c>
      <c r="D30" s="128">
        <f t="shared" si="6"/>
        <v>1147579215.328898</v>
      </c>
      <c r="E30" s="128">
        <f t="shared" si="6"/>
        <v>334542134.75763321</v>
      </c>
      <c r="F30" s="128">
        <f>SUM(F24:F29)</f>
        <v>1603142284.2714446</v>
      </c>
      <c r="G30" s="40">
        <f t="shared" si="4"/>
        <v>1.0000000000000002</v>
      </c>
      <c r="I30" s="33"/>
    </row>
    <row r="33" spans="1:7" x14ac:dyDescent="0.2">
      <c r="A33" s="44" t="s">
        <v>209</v>
      </c>
      <c r="B33" s="45" t="s">
        <v>3</v>
      </c>
      <c r="C33" s="45" t="s">
        <v>7</v>
      </c>
      <c r="D33" s="45" t="s">
        <v>8</v>
      </c>
      <c r="E33" s="45" t="s">
        <v>9</v>
      </c>
      <c r="F33" s="45"/>
      <c r="G33" s="46" t="s">
        <v>210</v>
      </c>
    </row>
    <row r="34" spans="1:7" x14ac:dyDescent="0.2">
      <c r="A34" s="47" t="s">
        <v>61</v>
      </c>
      <c r="B34" s="127">
        <f>B$20*J25</f>
        <v>8159.5812051709199</v>
      </c>
      <c r="C34" s="127">
        <f t="shared" ref="B34:E38" si="7">C$20*K25</f>
        <v>0</v>
      </c>
      <c r="D34" s="127">
        <f t="shared" si="7"/>
        <v>0</v>
      </c>
      <c r="E34" s="127">
        <f t="shared" si="7"/>
        <v>703713.62504603073</v>
      </c>
      <c r="F34" s="127">
        <f>SUM(B34:E34)</f>
        <v>711873.20625120169</v>
      </c>
      <c r="G34" s="48">
        <f t="shared" ref="G34:G39" si="8">F34/F$20</f>
        <v>1.1936977318787031E-2</v>
      </c>
    </row>
    <row r="35" spans="1:7" x14ac:dyDescent="0.2">
      <c r="A35" s="47" t="s">
        <v>62</v>
      </c>
      <c r="B35" s="127">
        <f t="shared" si="7"/>
        <v>29205.016534166032</v>
      </c>
      <c r="C35" s="127">
        <f t="shared" si="7"/>
        <v>3442.2434805765097</v>
      </c>
      <c r="D35" s="127">
        <f t="shared" si="7"/>
        <v>122.03338185624246</v>
      </c>
      <c r="E35" s="127">
        <f t="shared" si="7"/>
        <v>269396.64912996173</v>
      </c>
      <c r="F35" s="127">
        <f>SUM(B35:E35)</f>
        <v>302165.94252656051</v>
      </c>
      <c r="G35" s="48">
        <f t="shared" si="8"/>
        <v>5.066840514259585E-3</v>
      </c>
    </row>
    <row r="36" spans="1:7" x14ac:dyDescent="0.2">
      <c r="A36" s="47" t="s">
        <v>59</v>
      </c>
      <c r="B36" s="127">
        <f t="shared" si="7"/>
        <v>966910.37281275389</v>
      </c>
      <c r="C36" s="127">
        <f t="shared" si="7"/>
        <v>13539.150544522741</v>
      </c>
      <c r="D36" s="127">
        <f t="shared" si="7"/>
        <v>83148.53340729847</v>
      </c>
      <c r="E36" s="127">
        <f t="shared" si="7"/>
        <v>1300803.9735699354</v>
      </c>
      <c r="F36" s="127">
        <f>SUM(B36:E36)</f>
        <v>2364402.0303345108</v>
      </c>
      <c r="G36" s="48">
        <f t="shared" si="8"/>
        <v>3.9647247797436565E-2</v>
      </c>
    </row>
    <row r="37" spans="1:7" x14ac:dyDescent="0.2">
      <c r="A37" s="47" t="s">
        <v>58</v>
      </c>
      <c r="B37" s="127">
        <f t="shared" si="7"/>
        <v>1939631.42283555</v>
      </c>
      <c r="C37" s="127">
        <f t="shared" si="7"/>
        <v>102.1437234592436</v>
      </c>
      <c r="D37" s="127">
        <f t="shared" si="7"/>
        <v>402927.51626320084</v>
      </c>
      <c r="E37" s="127">
        <f t="shared" si="7"/>
        <v>47905620.811673716</v>
      </c>
      <c r="F37" s="127">
        <f>SUM(B37:E37)</f>
        <v>50248281.894495927</v>
      </c>
      <c r="G37" s="48">
        <f t="shared" si="8"/>
        <v>0.84258347696676272</v>
      </c>
    </row>
    <row r="38" spans="1:7" x14ac:dyDescent="0.2">
      <c r="A38" s="47" t="s">
        <v>63</v>
      </c>
      <c r="B38" s="127">
        <f t="shared" si="7"/>
        <v>1999097.3952668752</v>
      </c>
      <c r="C38" s="127">
        <f t="shared" si="7"/>
        <v>0</v>
      </c>
      <c r="D38" s="127">
        <f t="shared" si="7"/>
        <v>43762.386003841297</v>
      </c>
      <c r="E38" s="127">
        <f t="shared" si="7"/>
        <v>3966385.8866230822</v>
      </c>
      <c r="F38" s="127">
        <f>SUM(B38:E38)</f>
        <v>6009245.667893799</v>
      </c>
      <c r="G38" s="48">
        <f t="shared" si="8"/>
        <v>0.10076545740275418</v>
      </c>
    </row>
    <row r="39" spans="1:7" x14ac:dyDescent="0.2">
      <c r="A39" s="49" t="s">
        <v>10</v>
      </c>
      <c r="B39" s="128">
        <f>SUM(B34:B38)</f>
        <v>4943003.7886545155</v>
      </c>
      <c r="C39" s="128">
        <f>SUM(C34:C38)</f>
        <v>17083.537748558498</v>
      </c>
      <c r="D39" s="128">
        <f>SUM(D34:D38)</f>
        <v>529960.46905619686</v>
      </c>
      <c r="E39" s="128">
        <f>SUM(E34:E38)</f>
        <v>54145920.946042731</v>
      </c>
      <c r="F39" s="128">
        <f>SUM(F34:F38)</f>
        <v>59635968.741501994</v>
      </c>
      <c r="G39" s="50">
        <f t="shared" si="8"/>
        <v>1</v>
      </c>
    </row>
    <row r="40" spans="1:7" s="10" customFormat="1" x14ac:dyDescent="0.2">
      <c r="G40" s="42"/>
    </row>
    <row r="42" spans="1:7" x14ac:dyDescent="0.2">
      <c r="A42" s="129" t="s">
        <v>201</v>
      </c>
      <c r="B42" s="7"/>
    </row>
    <row r="43" spans="1:7" x14ac:dyDescent="0.2">
      <c r="A43" s="24" t="s">
        <v>206</v>
      </c>
      <c r="B43" s="9">
        <f>G27</f>
        <v>0.82962349893255938</v>
      </c>
    </row>
    <row r="44" spans="1:7" x14ac:dyDescent="0.2">
      <c r="A44" s="24" t="s">
        <v>59</v>
      </c>
      <c r="B44" s="9">
        <f>G26</f>
        <v>7.4554559482074526E-2</v>
      </c>
    </row>
    <row r="45" spans="1:7" x14ac:dyDescent="0.2">
      <c r="A45" s="24" t="s">
        <v>65</v>
      </c>
      <c r="B45" s="9">
        <f>G24</f>
        <v>4.2277639476752303E-2</v>
      </c>
    </row>
    <row r="46" spans="1:7" x14ac:dyDescent="0.2">
      <c r="A46" s="24" t="s">
        <v>62</v>
      </c>
      <c r="B46" s="9">
        <f>G25</f>
        <v>4.2507169383906564E-2</v>
      </c>
    </row>
    <row r="47" spans="1:7" x14ac:dyDescent="0.2">
      <c r="A47" s="24" t="s">
        <v>63</v>
      </c>
      <c r="B47" s="9">
        <f>G28</f>
        <v>7.4008973900491631E-3</v>
      </c>
    </row>
    <row r="48" spans="1:7" x14ac:dyDescent="0.2">
      <c r="A48" s="24" t="s">
        <v>60</v>
      </c>
      <c r="B48" s="9">
        <f>G29</f>
        <v>3.6362353346581265E-3</v>
      </c>
    </row>
    <row r="50" spans="1:2" x14ac:dyDescent="0.2">
      <c r="A50" s="129" t="s">
        <v>209</v>
      </c>
      <c r="B50" s="7"/>
    </row>
    <row r="51" spans="1:2" x14ac:dyDescent="0.2">
      <c r="A51" s="24" t="s">
        <v>206</v>
      </c>
      <c r="B51" s="9">
        <f>G37</f>
        <v>0.84258347696676272</v>
      </c>
    </row>
    <row r="52" spans="1:2" x14ac:dyDescent="0.2">
      <c r="A52" s="24" t="s">
        <v>63</v>
      </c>
      <c r="B52" s="9">
        <f>G38</f>
        <v>0.10076545740275418</v>
      </c>
    </row>
    <row r="53" spans="1:2" x14ac:dyDescent="0.2">
      <c r="A53" s="24" t="s">
        <v>59</v>
      </c>
      <c r="B53" s="9">
        <f>G36</f>
        <v>3.9647247797436565E-2</v>
      </c>
    </row>
    <row r="54" spans="1:2" x14ac:dyDescent="0.2">
      <c r="A54" s="24" t="s">
        <v>61</v>
      </c>
      <c r="B54" s="9">
        <f>G34</f>
        <v>1.1936977318787031E-2</v>
      </c>
    </row>
    <row r="55" spans="1:2" x14ac:dyDescent="0.2">
      <c r="A55" s="24" t="s">
        <v>62</v>
      </c>
      <c r="B55" s="9">
        <f>G35</f>
        <v>5.066840514259585E-3</v>
      </c>
    </row>
  </sheetData>
  <sortState ref="A50:B54">
    <sortCondition descending="1" ref="B50:B54"/>
  </sortState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9" workbookViewId="0">
      <selection activeCell="A32" sqref="A32:XFD37"/>
    </sheetView>
  </sheetViews>
  <sheetFormatPr defaultRowHeight="12.75" x14ac:dyDescent="0.2"/>
  <cols>
    <col min="1" max="1" width="9.7109375" bestFit="1" customWidth="1"/>
    <col min="2" max="2" width="18.28515625" bestFit="1" customWidth="1"/>
    <col min="3" max="3" width="8.7109375" bestFit="1" customWidth="1"/>
    <col min="4" max="4" width="20.5703125" bestFit="1" customWidth="1"/>
    <col min="8" max="8" width="10.28515625" bestFit="1" customWidth="1"/>
    <col min="9" max="9" width="14.140625" customWidth="1"/>
    <col min="10" max="10" width="10.7109375" bestFit="1" customWidth="1"/>
  </cols>
  <sheetData>
    <row r="1" spans="1:11" ht="14.25" x14ac:dyDescent="0.2">
      <c r="A1" s="263" t="s">
        <v>230</v>
      </c>
      <c r="B1" s="263" t="s">
        <v>37</v>
      </c>
      <c r="C1" s="263" t="s">
        <v>225</v>
      </c>
      <c r="D1" s="263" t="s">
        <v>44</v>
      </c>
      <c r="G1" s="7"/>
      <c r="H1" s="7" t="s">
        <v>3</v>
      </c>
      <c r="I1" s="7" t="s">
        <v>7</v>
      </c>
      <c r="J1" s="7" t="s">
        <v>8</v>
      </c>
      <c r="K1" s="7" t="s">
        <v>9</v>
      </c>
    </row>
    <row r="2" spans="1:11" ht="14.25" x14ac:dyDescent="0.2">
      <c r="A2" s="264" t="s">
        <v>65</v>
      </c>
      <c r="B2" s="265">
        <v>219</v>
      </c>
      <c r="C2" s="264" t="s">
        <v>226</v>
      </c>
      <c r="D2" s="264" t="s">
        <v>45</v>
      </c>
      <c r="G2" s="264" t="s">
        <v>65</v>
      </c>
      <c r="H2" s="9">
        <f t="shared" ref="H2:H7" si="0">B2/SUM(B$2:B$7)</f>
        <v>2.142647490460816E-2</v>
      </c>
      <c r="I2" s="9">
        <f t="shared" ref="I2:I7" si="1">B8/SUM(B$8:B$13)</f>
        <v>4.5757864632983798E-3</v>
      </c>
      <c r="J2" s="9">
        <f t="shared" ref="J2:J7" si="2">B14/SUM(B$14:B$19)</f>
        <v>3.8846801346801345E-2</v>
      </c>
      <c r="K2" s="9">
        <f t="shared" ref="K2:K7" si="3">B20/SUM(B$20:B$25)</f>
        <v>5.9412132582864294E-3</v>
      </c>
    </row>
    <row r="3" spans="1:11" ht="14.25" x14ac:dyDescent="0.2">
      <c r="A3" s="264" t="s">
        <v>349</v>
      </c>
      <c r="B3" s="265">
        <v>1062</v>
      </c>
      <c r="C3" s="264" t="s">
        <v>226</v>
      </c>
      <c r="D3" s="264" t="s">
        <v>45</v>
      </c>
      <c r="G3" s="264" t="s">
        <v>349</v>
      </c>
      <c r="H3" s="9">
        <f t="shared" si="0"/>
        <v>0.10390372761960669</v>
      </c>
      <c r="I3" s="9">
        <f t="shared" si="1"/>
        <v>9.0371782650142993E-2</v>
      </c>
      <c r="J3" s="9">
        <f t="shared" si="2"/>
        <v>2.201178451178451E-2</v>
      </c>
      <c r="K3" s="9">
        <f t="shared" si="3"/>
        <v>2.5224098394830103E-2</v>
      </c>
    </row>
    <row r="4" spans="1:11" ht="14.25" x14ac:dyDescent="0.2">
      <c r="A4" s="264" t="s">
        <v>212</v>
      </c>
      <c r="B4" s="265">
        <v>1000</v>
      </c>
      <c r="C4" s="264" t="s">
        <v>226</v>
      </c>
      <c r="D4" s="264" t="s">
        <v>45</v>
      </c>
      <c r="G4" s="264" t="s">
        <v>212</v>
      </c>
      <c r="H4" s="9">
        <f t="shared" si="0"/>
        <v>9.7837784952548676E-2</v>
      </c>
      <c r="I4" s="9">
        <f t="shared" si="1"/>
        <v>3.260247855100095E-2</v>
      </c>
      <c r="J4" s="9">
        <f t="shared" si="2"/>
        <v>8.804713804713804E-2</v>
      </c>
      <c r="K4" s="9">
        <f t="shared" si="3"/>
        <v>0.22166631922729485</v>
      </c>
    </row>
    <row r="5" spans="1:11" ht="14.25" x14ac:dyDescent="0.2">
      <c r="A5" s="264" t="s">
        <v>211</v>
      </c>
      <c r="B5" s="265">
        <v>3268</v>
      </c>
      <c r="C5" s="264" t="s">
        <v>226</v>
      </c>
      <c r="D5" s="264" t="s">
        <v>45</v>
      </c>
      <c r="G5" s="264" t="s">
        <v>211</v>
      </c>
      <c r="H5" s="9">
        <f t="shared" si="0"/>
        <v>0.31973388122492907</v>
      </c>
      <c r="I5" s="9">
        <f t="shared" si="1"/>
        <v>0.45490943755958058</v>
      </c>
      <c r="J5" s="9">
        <f t="shared" si="2"/>
        <v>0.23425925925925925</v>
      </c>
      <c r="K5" s="9">
        <f t="shared" si="3"/>
        <v>7.2684316586755615E-2</v>
      </c>
    </row>
    <row r="6" spans="1:11" ht="14.25" x14ac:dyDescent="0.2">
      <c r="A6" s="264" t="s">
        <v>350</v>
      </c>
      <c r="B6" s="265">
        <v>4443</v>
      </c>
      <c r="C6" s="264" t="s">
        <v>226</v>
      </c>
      <c r="D6" s="264" t="s">
        <v>45</v>
      </c>
      <c r="G6" s="264" t="s">
        <v>350</v>
      </c>
      <c r="H6" s="9">
        <f t="shared" si="0"/>
        <v>0.43469327854417378</v>
      </c>
      <c r="I6" s="9">
        <f t="shared" si="1"/>
        <v>0.40438512869399429</v>
      </c>
      <c r="J6" s="9">
        <f t="shared" si="2"/>
        <v>0.61523569023569025</v>
      </c>
      <c r="K6" s="9">
        <f t="shared" si="3"/>
        <v>0.66364394413174899</v>
      </c>
    </row>
    <row r="7" spans="1:11" ht="14.25" x14ac:dyDescent="0.2">
      <c r="A7" s="264" t="s">
        <v>348</v>
      </c>
      <c r="B7" s="265">
        <v>229</v>
      </c>
      <c r="C7" s="264" t="s">
        <v>226</v>
      </c>
      <c r="D7" s="264" t="s">
        <v>45</v>
      </c>
      <c r="G7" s="264" t="s">
        <v>348</v>
      </c>
      <c r="H7" s="9">
        <f t="shared" si="0"/>
        <v>2.2404852754133647E-2</v>
      </c>
      <c r="I7" s="9">
        <f t="shared" si="1"/>
        <v>1.315538608198284E-2</v>
      </c>
      <c r="J7" s="9">
        <f t="shared" si="2"/>
        <v>1.5993265993265993E-3</v>
      </c>
      <c r="K7" s="9">
        <f t="shared" si="3"/>
        <v>1.0840108401084011E-2</v>
      </c>
    </row>
    <row r="8" spans="1:11" s="103" customFormat="1" ht="14.25" x14ac:dyDescent="0.2">
      <c r="A8" s="264" t="s">
        <v>65</v>
      </c>
      <c r="B8" s="265">
        <v>24</v>
      </c>
      <c r="C8" s="264" t="s">
        <v>227</v>
      </c>
      <c r="D8" s="264" t="s">
        <v>45</v>
      </c>
      <c r="G8" s="7"/>
      <c r="H8" s="7">
        <f>SUM(H2:H7)</f>
        <v>1</v>
      </c>
      <c r="I8" s="7">
        <f t="shared" ref="I8:K8" si="4">SUM(I2:I7)</f>
        <v>1</v>
      </c>
      <c r="J8" s="7">
        <f t="shared" si="4"/>
        <v>1</v>
      </c>
      <c r="K8" s="7">
        <f t="shared" si="4"/>
        <v>0.99999999999999989</v>
      </c>
    </row>
    <row r="9" spans="1:11" ht="14.25" x14ac:dyDescent="0.2">
      <c r="A9" s="264" t="s">
        <v>349</v>
      </c>
      <c r="B9" s="265">
        <v>474</v>
      </c>
      <c r="C9" s="264" t="s">
        <v>227</v>
      </c>
      <c r="D9" s="264" t="s">
        <v>45</v>
      </c>
    </row>
    <row r="10" spans="1:11" ht="14.25" x14ac:dyDescent="0.2">
      <c r="A10" s="264" t="s">
        <v>212</v>
      </c>
      <c r="B10" s="265">
        <v>171</v>
      </c>
      <c r="C10" s="264" t="s">
        <v>227</v>
      </c>
      <c r="D10" s="264" t="s">
        <v>45</v>
      </c>
    </row>
    <row r="11" spans="1:11" ht="14.25" x14ac:dyDescent="0.2">
      <c r="A11" s="264" t="s">
        <v>211</v>
      </c>
      <c r="B11" s="265">
        <v>2386</v>
      </c>
      <c r="C11" s="264" t="s">
        <v>227</v>
      </c>
      <c r="D11" s="264" t="s">
        <v>45</v>
      </c>
      <c r="G11" s="174" t="s">
        <v>213</v>
      </c>
      <c r="H11" s="174" t="s">
        <v>3</v>
      </c>
      <c r="I11" s="174" t="s">
        <v>7</v>
      </c>
      <c r="J11" s="174" t="s">
        <v>8</v>
      </c>
      <c r="K11" s="174" t="s">
        <v>9</v>
      </c>
    </row>
    <row r="12" spans="1:11" ht="14.25" x14ac:dyDescent="0.2">
      <c r="A12" s="264" t="s">
        <v>350</v>
      </c>
      <c r="B12" s="265">
        <v>2121</v>
      </c>
      <c r="C12" s="264" t="s">
        <v>227</v>
      </c>
      <c r="D12" s="264" t="s">
        <v>45</v>
      </c>
      <c r="G12" s="174" t="s">
        <v>206</v>
      </c>
      <c r="H12" s="110">
        <f>H6</f>
        <v>0.43469327854417378</v>
      </c>
      <c r="I12" s="110">
        <f t="shared" ref="I12:K12" si="5">I6</f>
        <v>0.40438512869399429</v>
      </c>
      <c r="J12" s="110">
        <f>J6</f>
        <v>0.61523569023569025</v>
      </c>
      <c r="K12" s="110">
        <f t="shared" si="5"/>
        <v>0.66364394413174899</v>
      </c>
    </row>
    <row r="13" spans="1:11" ht="14.25" x14ac:dyDescent="0.2">
      <c r="A13" s="264" t="s">
        <v>348</v>
      </c>
      <c r="B13" s="265">
        <v>69</v>
      </c>
      <c r="C13" s="264" t="s">
        <v>227</v>
      </c>
      <c r="D13" s="264" t="s">
        <v>45</v>
      </c>
      <c r="G13" s="174" t="s">
        <v>65</v>
      </c>
      <c r="H13" s="110">
        <f>H2</f>
        <v>2.142647490460816E-2</v>
      </c>
      <c r="I13" s="110">
        <f t="shared" ref="I13:K13" si="6">I2</f>
        <v>4.5757864632983798E-3</v>
      </c>
      <c r="J13" s="110">
        <f t="shared" si="6"/>
        <v>3.8846801346801345E-2</v>
      </c>
      <c r="K13" s="110">
        <f t="shared" si="6"/>
        <v>5.9412132582864294E-3</v>
      </c>
    </row>
    <row r="14" spans="1:11" ht="14.25" x14ac:dyDescent="0.2">
      <c r="A14" s="264" t="s">
        <v>65</v>
      </c>
      <c r="B14" s="265">
        <v>923</v>
      </c>
      <c r="C14" s="264" t="s">
        <v>228</v>
      </c>
      <c r="D14" s="264" t="s">
        <v>45</v>
      </c>
      <c r="G14" s="174" t="s">
        <v>62</v>
      </c>
      <c r="H14" s="110">
        <f>H3</f>
        <v>0.10390372761960669</v>
      </c>
      <c r="I14" s="110">
        <f t="shared" ref="I14:K14" si="7">I3</f>
        <v>9.0371782650142993E-2</v>
      </c>
      <c r="J14" s="110">
        <f t="shared" si="7"/>
        <v>2.201178451178451E-2</v>
      </c>
      <c r="K14" s="110">
        <f t="shared" si="7"/>
        <v>2.5224098394830103E-2</v>
      </c>
    </row>
    <row r="15" spans="1:11" s="103" customFormat="1" ht="14.25" x14ac:dyDescent="0.2">
      <c r="A15" s="264" t="s">
        <v>349</v>
      </c>
      <c r="B15" s="265">
        <v>523</v>
      </c>
      <c r="C15" s="264" t="s">
        <v>228</v>
      </c>
      <c r="D15" s="264" t="s">
        <v>45</v>
      </c>
      <c r="G15" s="174" t="s">
        <v>211</v>
      </c>
      <c r="H15" s="110">
        <f>H5</f>
        <v>0.31973388122492907</v>
      </c>
      <c r="I15" s="110">
        <f t="shared" ref="I15:K15" si="8">I5</f>
        <v>0.45490943755958058</v>
      </c>
      <c r="J15" s="110">
        <f t="shared" si="8"/>
        <v>0.23425925925925925</v>
      </c>
      <c r="K15" s="110">
        <f t="shared" si="8"/>
        <v>7.2684316586755615E-2</v>
      </c>
    </row>
    <row r="16" spans="1:11" ht="14.25" x14ac:dyDescent="0.2">
      <c r="A16" s="264" t="s">
        <v>212</v>
      </c>
      <c r="B16" s="265">
        <v>2092</v>
      </c>
      <c r="C16" s="264" t="s">
        <v>228</v>
      </c>
      <c r="D16" s="264" t="s">
        <v>45</v>
      </c>
      <c r="G16" s="174" t="s">
        <v>212</v>
      </c>
      <c r="H16" s="110">
        <f>H4</f>
        <v>9.7837784952548676E-2</v>
      </c>
      <c r="I16" s="110">
        <f t="shared" ref="I16:K16" si="9">I4</f>
        <v>3.260247855100095E-2</v>
      </c>
      <c r="J16" s="110">
        <f t="shared" si="9"/>
        <v>8.804713804713804E-2</v>
      </c>
      <c r="K16" s="110">
        <f t="shared" si="9"/>
        <v>0.22166631922729485</v>
      </c>
    </row>
    <row r="17" spans="1:11" ht="14.25" x14ac:dyDescent="0.2">
      <c r="A17" s="264" t="s">
        <v>211</v>
      </c>
      <c r="B17" s="265">
        <v>5566</v>
      </c>
      <c r="C17" s="264" t="s">
        <v>228</v>
      </c>
      <c r="D17" s="264" t="s">
        <v>45</v>
      </c>
    </row>
    <row r="18" spans="1:11" ht="14.25" x14ac:dyDescent="0.2">
      <c r="A18" s="264" t="s">
        <v>350</v>
      </c>
      <c r="B18" s="265">
        <v>14618</v>
      </c>
      <c r="C18" s="264" t="s">
        <v>228</v>
      </c>
      <c r="D18" s="264" t="s">
        <v>45</v>
      </c>
    </row>
    <row r="19" spans="1:11" ht="14.25" x14ac:dyDescent="0.2">
      <c r="A19" s="264" t="s">
        <v>348</v>
      </c>
      <c r="B19" s="265">
        <v>38</v>
      </c>
      <c r="C19" s="264" t="s">
        <v>228</v>
      </c>
      <c r="D19" s="264" t="s">
        <v>45</v>
      </c>
    </row>
    <row r="20" spans="1:11" ht="14.25" x14ac:dyDescent="0.2">
      <c r="A20" s="264" t="s">
        <v>65</v>
      </c>
      <c r="B20" s="265">
        <v>171</v>
      </c>
      <c r="C20" s="264" t="s">
        <v>229</v>
      </c>
      <c r="D20" s="264" t="s">
        <v>45</v>
      </c>
    </row>
    <row r="21" spans="1:11" ht="14.25" x14ac:dyDescent="0.2">
      <c r="A21" s="264" t="s">
        <v>349</v>
      </c>
      <c r="B21" s="265">
        <v>726</v>
      </c>
      <c r="C21" s="264" t="s">
        <v>229</v>
      </c>
      <c r="D21" s="264" t="s">
        <v>45</v>
      </c>
    </row>
    <row r="22" spans="1:11" s="103" customFormat="1" ht="14.25" x14ac:dyDescent="0.2">
      <c r="A22" s="264" t="s">
        <v>212</v>
      </c>
      <c r="B22" s="265">
        <v>6380</v>
      </c>
      <c r="C22" s="264" t="s">
        <v>229</v>
      </c>
      <c r="D22" s="264" t="s">
        <v>45</v>
      </c>
      <c r="G22"/>
      <c r="H22"/>
      <c r="I22"/>
      <c r="J22"/>
      <c r="K22"/>
    </row>
    <row r="23" spans="1:11" ht="14.25" x14ac:dyDescent="0.2">
      <c r="A23" s="264" t="s">
        <v>211</v>
      </c>
      <c r="B23" s="265">
        <v>2092</v>
      </c>
      <c r="C23" s="264" t="s">
        <v>229</v>
      </c>
      <c r="D23" s="264" t="s">
        <v>45</v>
      </c>
    </row>
    <row r="24" spans="1:11" ht="14.25" x14ac:dyDescent="0.2">
      <c r="A24" s="264" t="s">
        <v>350</v>
      </c>
      <c r="B24" s="265">
        <v>19101</v>
      </c>
      <c r="C24" s="264" t="s">
        <v>229</v>
      </c>
      <c r="D24" s="264" t="s">
        <v>45</v>
      </c>
    </row>
    <row r="25" spans="1:11" ht="14.25" x14ac:dyDescent="0.2">
      <c r="A25" s="264" t="s">
        <v>348</v>
      </c>
      <c r="B25" s="265">
        <v>312</v>
      </c>
      <c r="C25" s="264" t="s">
        <v>229</v>
      </c>
      <c r="D25" s="264" t="s">
        <v>45</v>
      </c>
    </row>
    <row r="26" spans="1:11" ht="14.25" x14ac:dyDescent="0.2">
      <c r="A26" s="261"/>
      <c r="B26" s="262"/>
      <c r="C26" s="261"/>
      <c r="D26" s="261"/>
    </row>
    <row r="27" spans="1:11" ht="14.25" x14ac:dyDescent="0.2">
      <c r="A27" s="102"/>
      <c r="B27" s="101"/>
      <c r="C27" s="102"/>
      <c r="D27" s="102"/>
    </row>
    <row r="28" spans="1:11" ht="14.25" x14ac:dyDescent="0.2">
      <c r="A28" s="102"/>
      <c r="B28" s="101"/>
      <c r="C28" s="102"/>
      <c r="D28" s="102"/>
    </row>
    <row r="29" spans="1:11" x14ac:dyDescent="0.2">
      <c r="B29" s="104"/>
    </row>
  </sheetData>
  <sortState ref="A2:D28">
    <sortCondition ref="C2:C28"/>
    <sortCondition ref="A2:A28"/>
  </sortState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J27" sqref="J27"/>
    </sheetView>
  </sheetViews>
  <sheetFormatPr defaultRowHeight="12.75" x14ac:dyDescent="0.2"/>
  <cols>
    <col min="1" max="1" width="9.140625" style="187"/>
    <col min="2" max="2" width="20.5703125" style="187" bestFit="1" customWidth="1"/>
    <col min="3" max="3" width="27.85546875" style="187" customWidth="1"/>
    <col min="4" max="4" width="18.28515625" style="187" bestFit="1" customWidth="1"/>
    <col min="5" max="5" width="19.42578125" style="187" bestFit="1" customWidth="1"/>
    <col min="7" max="7" width="12.5703125" customWidth="1"/>
    <col min="8" max="8" width="18" bestFit="1" customWidth="1"/>
    <col min="14" max="14" width="19.28515625" bestFit="1" customWidth="1"/>
    <col min="15" max="15" width="10.28515625" bestFit="1" customWidth="1"/>
    <col min="16" max="16" width="10.140625" bestFit="1" customWidth="1"/>
    <col min="17" max="17" width="18.7109375" bestFit="1" customWidth="1"/>
  </cols>
  <sheetData>
    <row r="1" spans="1:18" x14ac:dyDescent="0.2">
      <c r="A1" s="270" t="s">
        <v>225</v>
      </c>
      <c r="B1" s="271" t="s">
        <v>44</v>
      </c>
      <c r="C1" s="271" t="s">
        <v>57</v>
      </c>
      <c r="D1" s="271" t="s">
        <v>37</v>
      </c>
      <c r="E1" s="271" t="s">
        <v>48</v>
      </c>
      <c r="F1" s="175"/>
    </row>
    <row r="2" spans="1:18" x14ac:dyDescent="0.2">
      <c r="A2" s="272" t="s">
        <v>226</v>
      </c>
      <c r="B2" s="266" t="s">
        <v>45</v>
      </c>
      <c r="C2" s="266" t="s">
        <v>65</v>
      </c>
      <c r="D2" s="267">
        <v>219</v>
      </c>
      <c r="E2" s="266" t="s">
        <v>50</v>
      </c>
      <c r="F2" s="273"/>
      <c r="H2" s="30" t="s">
        <v>208</v>
      </c>
      <c r="I2" s="7" t="s">
        <v>3</v>
      </c>
      <c r="J2" s="7" t="s">
        <v>7</v>
      </c>
      <c r="K2" s="7" t="s">
        <v>8</v>
      </c>
      <c r="L2" s="7" t="s">
        <v>9</v>
      </c>
      <c r="N2" s="174" t="s">
        <v>208</v>
      </c>
      <c r="O2" s="174" t="s">
        <v>3</v>
      </c>
      <c r="P2" s="174" t="s">
        <v>7</v>
      </c>
      <c r="Q2" s="174" t="s">
        <v>8</v>
      </c>
      <c r="R2" s="174" t="s">
        <v>9</v>
      </c>
    </row>
    <row r="3" spans="1:18" ht="14.25" x14ac:dyDescent="0.2">
      <c r="A3" s="272" t="s">
        <v>226</v>
      </c>
      <c r="B3" s="266" t="s">
        <v>45</v>
      </c>
      <c r="C3" s="266" t="s">
        <v>62</v>
      </c>
      <c r="D3" s="267">
        <v>1046</v>
      </c>
      <c r="E3" s="266" t="s">
        <v>50</v>
      </c>
      <c r="F3" s="273"/>
      <c r="G3" s="279" t="s">
        <v>201</v>
      </c>
      <c r="H3" s="7" t="s">
        <v>65</v>
      </c>
      <c r="I3" s="259">
        <f>D2</f>
        <v>219</v>
      </c>
      <c r="J3" s="259">
        <f>D15</f>
        <v>24</v>
      </c>
      <c r="K3" s="259">
        <f>D25</f>
        <v>923</v>
      </c>
      <c r="L3" s="259">
        <f>D36</f>
        <v>171</v>
      </c>
      <c r="N3" s="174" t="s">
        <v>65</v>
      </c>
      <c r="O3" s="110">
        <f>I3/SUM(I$3:I$8)</f>
        <v>3.4035716120740744E-2</v>
      </c>
      <c r="P3" s="110">
        <f t="shared" ref="P3:R8" si="0">J3/SUM(J$3:J$8)</f>
        <v>9.0196452023380991E-3</v>
      </c>
      <c r="Q3" s="110">
        <f t="shared" si="0"/>
        <v>5.3885850154133809E-2</v>
      </c>
      <c r="R3" s="110">
        <f t="shared" si="0"/>
        <v>8.9543436469890977E-3</v>
      </c>
    </row>
    <row r="4" spans="1:18" x14ac:dyDescent="0.2">
      <c r="A4" s="272" t="s">
        <v>226</v>
      </c>
      <c r="B4" s="266" t="s">
        <v>45</v>
      </c>
      <c r="C4" s="266" t="s">
        <v>59</v>
      </c>
      <c r="D4" s="267">
        <v>426</v>
      </c>
      <c r="E4" s="266" t="s">
        <v>50</v>
      </c>
      <c r="F4" s="273"/>
      <c r="H4" s="7" t="s">
        <v>62</v>
      </c>
      <c r="I4" s="259">
        <f>D3+D13*I18</f>
        <v>1046.8415403193344</v>
      </c>
      <c r="J4" s="259">
        <f>D16+D23*J18</f>
        <v>482.9490758204451</v>
      </c>
      <c r="K4" s="259">
        <f>D26+D34*K18</f>
        <v>515.94422910037599</v>
      </c>
      <c r="L4" s="259">
        <f>D37+D47*L18</f>
        <v>742.36689314391606</v>
      </c>
      <c r="N4" s="174" t="s">
        <v>62</v>
      </c>
      <c r="O4" s="110">
        <f t="shared" ref="O4:O7" si="1">I4/SUM(I$3:I$8)</f>
        <v>0.16269407072925954</v>
      </c>
      <c r="P4" s="110">
        <f t="shared" si="0"/>
        <v>0.181501221445729</v>
      </c>
      <c r="Q4" s="110">
        <f t="shared" si="0"/>
        <v>3.012144465568033E-2</v>
      </c>
      <c r="R4" s="110">
        <f t="shared" si="0"/>
        <v>3.887373259273836E-2</v>
      </c>
    </row>
    <row r="5" spans="1:18" x14ac:dyDescent="0.2">
      <c r="A5" s="272" t="s">
        <v>226</v>
      </c>
      <c r="B5" s="266" t="s">
        <v>45</v>
      </c>
      <c r="C5" s="266" t="s">
        <v>58</v>
      </c>
      <c r="D5" s="267">
        <v>4123</v>
      </c>
      <c r="E5" s="266" t="s">
        <v>50</v>
      </c>
      <c r="F5" s="273"/>
      <c r="H5" s="7" t="s">
        <v>59</v>
      </c>
      <c r="I5" s="259">
        <f>D4</f>
        <v>426</v>
      </c>
      <c r="J5" s="259">
        <f t="shared" ref="J5:J7" si="2">D17</f>
        <v>44</v>
      </c>
      <c r="K5" s="259">
        <f t="shared" ref="K5:K8" si="3">D27</f>
        <v>1597</v>
      </c>
      <c r="L5" s="259">
        <f t="shared" ref="L5:L7" si="4">D38</f>
        <v>391</v>
      </c>
      <c r="N5" s="174" t="s">
        <v>59</v>
      </c>
      <c r="O5" s="110">
        <f t="shared" si="1"/>
        <v>6.6206461495139521E-2</v>
      </c>
      <c r="P5" s="110">
        <f t="shared" si="0"/>
        <v>1.6536016204286512E-2</v>
      </c>
      <c r="Q5" s="110">
        <f t="shared" si="0"/>
        <v>9.3234780819232602E-2</v>
      </c>
      <c r="R5" s="110">
        <f t="shared" si="0"/>
        <v>2.0474551847793784E-2</v>
      </c>
    </row>
    <row r="6" spans="1:18" x14ac:dyDescent="0.2">
      <c r="A6" s="272" t="s">
        <v>226</v>
      </c>
      <c r="B6" s="266" t="s">
        <v>45</v>
      </c>
      <c r="C6" s="266" t="s">
        <v>63</v>
      </c>
      <c r="D6" s="267">
        <v>229</v>
      </c>
      <c r="E6" s="266" t="s">
        <v>50</v>
      </c>
      <c r="F6" s="273"/>
      <c r="H6" s="7" t="s">
        <v>58</v>
      </c>
      <c r="I6" s="259">
        <f>D5+D14*I18</f>
        <v>4284.5757413122228</v>
      </c>
      <c r="J6" s="259">
        <f>D18+D24*J18</f>
        <v>2039.9094681252357</v>
      </c>
      <c r="K6" s="259">
        <f>D28+D35*K18</f>
        <v>14022.856696557708</v>
      </c>
      <c r="L6" s="259">
        <f>D39+D48*L18</f>
        <v>17421.51019147622</v>
      </c>
      <c r="N6" s="174" t="s">
        <v>58</v>
      </c>
      <c r="O6" s="110">
        <f t="shared" si="1"/>
        <v>0.66588403483614222</v>
      </c>
      <c r="P6" s="110">
        <f t="shared" si="0"/>
        <v>0.76663581864082686</v>
      </c>
      <c r="Q6" s="110">
        <f t="shared" si="0"/>
        <v>0.81867124017724868</v>
      </c>
      <c r="R6" s="110">
        <f t="shared" si="0"/>
        <v>0.9122701117193035</v>
      </c>
    </row>
    <row r="7" spans="1:18" x14ac:dyDescent="0.2">
      <c r="A7" s="272" t="s">
        <v>226</v>
      </c>
      <c r="B7" s="266" t="s">
        <v>45</v>
      </c>
      <c r="C7" s="266" t="s">
        <v>60</v>
      </c>
      <c r="D7" s="267">
        <v>229</v>
      </c>
      <c r="E7" s="266" t="s">
        <v>50</v>
      </c>
      <c r="F7" s="273"/>
      <c r="H7" s="7" t="s">
        <v>63</v>
      </c>
      <c r="I7" s="259">
        <f>D6</f>
        <v>229</v>
      </c>
      <c r="J7" s="259">
        <f t="shared" si="2"/>
        <v>69</v>
      </c>
      <c r="K7" s="259">
        <f t="shared" si="3"/>
        <v>38</v>
      </c>
      <c r="L7" s="259">
        <f t="shared" si="4"/>
        <v>312</v>
      </c>
      <c r="N7" s="174" t="s">
        <v>63</v>
      </c>
      <c r="O7" s="110">
        <f t="shared" si="1"/>
        <v>3.5589858409359042E-2</v>
      </c>
      <c r="P7" s="110">
        <f t="shared" si="0"/>
        <v>2.5931479956722032E-2</v>
      </c>
      <c r="Q7" s="110">
        <f t="shared" si="0"/>
        <v>2.2184857051539379E-3</v>
      </c>
      <c r="R7" s="110">
        <f t="shared" si="0"/>
        <v>1.6337749812050283E-2</v>
      </c>
    </row>
    <row r="8" spans="1:18" x14ac:dyDescent="0.2">
      <c r="A8" s="272" t="s">
        <v>226</v>
      </c>
      <c r="B8" s="266" t="s">
        <v>46</v>
      </c>
      <c r="C8" s="266" t="s">
        <v>61</v>
      </c>
      <c r="D8" s="267">
        <v>2</v>
      </c>
      <c r="E8" s="266" t="s">
        <v>50</v>
      </c>
      <c r="F8" s="273"/>
      <c r="H8" s="7" t="s">
        <v>60</v>
      </c>
      <c r="I8" s="259">
        <f>D7</f>
        <v>229</v>
      </c>
      <c r="J8" s="259">
        <f>D20</f>
        <v>1</v>
      </c>
      <c r="K8" s="259">
        <f t="shared" si="3"/>
        <v>32</v>
      </c>
      <c r="L8" s="259">
        <f>D41</f>
        <v>59</v>
      </c>
      <c r="N8" s="174" t="s">
        <v>60</v>
      </c>
      <c r="O8" s="110">
        <f>I8/SUM(I$3:I$8)</f>
        <v>3.5589858409359042E-2</v>
      </c>
      <c r="P8" s="110">
        <f t="shared" si="0"/>
        <v>3.7581855009742078E-4</v>
      </c>
      <c r="Q8" s="110">
        <f t="shared" si="0"/>
        <v>1.8681984885506847E-3</v>
      </c>
      <c r="R8" s="110">
        <f>L8/SUM(L$3:L$8)</f>
        <v>3.0895103811248931E-3</v>
      </c>
    </row>
    <row r="9" spans="1:18" ht="14.25" x14ac:dyDescent="0.2">
      <c r="A9" s="272" t="s">
        <v>226</v>
      </c>
      <c r="B9" s="266" t="s">
        <v>46</v>
      </c>
      <c r="C9" s="266" t="s">
        <v>62</v>
      </c>
      <c r="D9" s="267">
        <v>7</v>
      </c>
      <c r="E9" s="266" t="s">
        <v>50</v>
      </c>
      <c r="F9" s="273"/>
      <c r="G9" s="279" t="s">
        <v>209</v>
      </c>
      <c r="H9" s="7" t="s">
        <v>61</v>
      </c>
      <c r="I9" s="259">
        <f>D8</f>
        <v>2</v>
      </c>
      <c r="J9" s="259">
        <v>0</v>
      </c>
      <c r="K9" s="259">
        <v>0</v>
      </c>
      <c r="L9" s="259">
        <f>D42</f>
        <v>33</v>
      </c>
      <c r="N9" s="174" t="s">
        <v>61</v>
      </c>
      <c r="O9" s="110">
        <f>I9/SUM(I$9:I$13)</f>
        <v>1.6507333504172681E-3</v>
      </c>
      <c r="P9" s="110">
        <f t="shared" ref="P9:R13" si="5">J9/SUM(J$9:J$13)</f>
        <v>0</v>
      </c>
      <c r="Q9" s="110">
        <f t="shared" si="5"/>
        <v>0</v>
      </c>
      <c r="R9" s="110">
        <f t="shared" si="5"/>
        <v>1.2996613830749921E-2</v>
      </c>
    </row>
    <row r="10" spans="1:18" x14ac:dyDescent="0.2">
      <c r="A10" s="272" t="s">
        <v>226</v>
      </c>
      <c r="B10" s="266" t="s">
        <v>46</v>
      </c>
      <c r="C10" s="266" t="s">
        <v>59</v>
      </c>
      <c r="D10" s="267">
        <v>237</v>
      </c>
      <c r="E10" s="266" t="s">
        <v>50</v>
      </c>
      <c r="F10" s="273"/>
      <c r="H10" s="7" t="s">
        <v>62</v>
      </c>
      <c r="I10" s="259">
        <f>D9+D13*I19</f>
        <v>7.1584596806655041</v>
      </c>
      <c r="J10" s="259">
        <f>D21+D23*J19</f>
        <v>3.0509241795548849</v>
      </c>
      <c r="K10" s="259">
        <f>D34*K19</f>
        <v>5.5770899623951403E-2</v>
      </c>
      <c r="L10" s="259">
        <f>D43+D47*L19</f>
        <v>12.633106856084002</v>
      </c>
      <c r="N10" s="174" t="s">
        <v>62</v>
      </c>
      <c r="O10" s="110">
        <f t="shared" ref="O10:O13" si="6">I10/SUM(I$9:I$13)</f>
        <v>5.9083540662459464E-3</v>
      </c>
      <c r="P10" s="110">
        <f t="shared" si="5"/>
        <v>0.20149476831091181</v>
      </c>
      <c r="Q10" s="110">
        <f t="shared" si="5"/>
        <v>2.3026883886938002E-4</v>
      </c>
      <c r="R10" s="110">
        <f t="shared" si="5"/>
        <v>4.97538216033706E-3</v>
      </c>
    </row>
    <row r="11" spans="1:18" x14ac:dyDescent="0.2">
      <c r="A11" s="272" t="s">
        <v>226</v>
      </c>
      <c r="B11" s="266" t="s">
        <v>46</v>
      </c>
      <c r="C11" s="266" t="s">
        <v>58</v>
      </c>
      <c r="D11" s="267">
        <v>445</v>
      </c>
      <c r="E11" s="266" t="s">
        <v>50</v>
      </c>
      <c r="F11" s="273"/>
      <c r="H11" s="7" t="s">
        <v>59</v>
      </c>
      <c r="I11" s="259">
        <f t="shared" ref="I11:I13" si="7">D10</f>
        <v>237</v>
      </c>
      <c r="J11" s="259">
        <f>D22</f>
        <v>12</v>
      </c>
      <c r="K11" s="259">
        <f>D31</f>
        <v>38</v>
      </c>
      <c r="L11" s="259">
        <f>D44</f>
        <v>61</v>
      </c>
      <c r="N11" s="174" t="s">
        <v>59</v>
      </c>
      <c r="O11" s="110">
        <f t="shared" si="6"/>
        <v>0.19561190202444625</v>
      </c>
      <c r="P11" s="110">
        <f t="shared" si="5"/>
        <v>0.79252615844544094</v>
      </c>
      <c r="Q11" s="110">
        <f t="shared" si="5"/>
        <v>0.15689572762922704</v>
      </c>
      <c r="R11" s="110">
        <f t="shared" si="5"/>
        <v>2.4024043747749853E-2</v>
      </c>
    </row>
    <row r="12" spans="1:18" x14ac:dyDescent="0.2">
      <c r="A12" s="272" t="s">
        <v>226</v>
      </c>
      <c r="B12" s="266" t="s">
        <v>46</v>
      </c>
      <c r="C12" s="266" t="s">
        <v>63</v>
      </c>
      <c r="D12" s="267">
        <v>490</v>
      </c>
      <c r="E12" s="266" t="s">
        <v>50</v>
      </c>
      <c r="F12" s="273"/>
      <c r="H12" s="7" t="s">
        <v>58</v>
      </c>
      <c r="I12" s="259">
        <f>D11+D14*I19</f>
        <v>475.42425868777673</v>
      </c>
      <c r="J12" s="259">
        <f>D24*J19</f>
        <v>9.0531874764239906E-2</v>
      </c>
      <c r="K12" s="259">
        <f>D32+D35*K19</f>
        <v>184.143303442291</v>
      </c>
      <c r="L12" s="259">
        <f>D45+D48*L19</f>
        <v>2246.4898085237801</v>
      </c>
      <c r="N12" s="174" t="s">
        <v>58</v>
      </c>
      <c r="O12" s="110">
        <f t="shared" si="6"/>
        <v>0.3923993397066598</v>
      </c>
      <c r="P12" s="110">
        <f t="shared" si="5"/>
        <v>5.979073243647234E-3</v>
      </c>
      <c r="Q12" s="110">
        <f t="shared" si="5"/>
        <v>0.76029730477967883</v>
      </c>
      <c r="R12" s="110">
        <f t="shared" si="5"/>
        <v>0.88475031866966369</v>
      </c>
    </row>
    <row r="13" spans="1:18" x14ac:dyDescent="0.2">
      <c r="A13" s="274" t="s">
        <v>226</v>
      </c>
      <c r="B13" s="268" t="s">
        <v>47</v>
      </c>
      <c r="C13" s="268" t="s">
        <v>62</v>
      </c>
      <c r="D13" s="269">
        <v>1</v>
      </c>
      <c r="E13" s="268" t="s">
        <v>50</v>
      </c>
      <c r="F13" s="273"/>
      <c r="H13" s="7" t="s">
        <v>63</v>
      </c>
      <c r="I13" s="259">
        <f t="shared" si="7"/>
        <v>490</v>
      </c>
      <c r="J13" s="259">
        <v>0</v>
      </c>
      <c r="K13" s="259">
        <f t="shared" ref="K13" si="8">D33</f>
        <v>20</v>
      </c>
      <c r="L13" s="259">
        <f>D46</f>
        <v>186</v>
      </c>
      <c r="N13" s="174" t="s">
        <v>63</v>
      </c>
      <c r="O13" s="110">
        <f t="shared" si="6"/>
        <v>0.40442967085223064</v>
      </c>
      <c r="P13" s="110">
        <f t="shared" si="5"/>
        <v>0</v>
      </c>
      <c r="Q13" s="110">
        <f t="shared" si="5"/>
        <v>8.2576698752224759E-2</v>
      </c>
      <c r="R13" s="110">
        <f t="shared" si="5"/>
        <v>7.3253641591499552E-2</v>
      </c>
    </row>
    <row r="14" spans="1:18" x14ac:dyDescent="0.2">
      <c r="A14" s="274" t="s">
        <v>226</v>
      </c>
      <c r="B14" s="268" t="s">
        <v>47</v>
      </c>
      <c r="C14" s="268" t="s">
        <v>58</v>
      </c>
      <c r="D14" s="269">
        <v>192</v>
      </c>
      <c r="E14" s="268" t="s">
        <v>50</v>
      </c>
      <c r="F14" s="273">
        <f>SUM(D2:D14)</f>
        <v>7646</v>
      </c>
      <c r="H14" s="7"/>
      <c r="I14" s="125">
        <f>SUM(I3:I13)</f>
        <v>7645.9999999999982</v>
      </c>
      <c r="J14" s="125">
        <f>SUM(J3:J13)</f>
        <v>2676</v>
      </c>
      <c r="K14" s="125">
        <f>SUM(K3:K13)</f>
        <v>17371</v>
      </c>
      <c r="L14" s="125">
        <f>SUM(L3:L13)</f>
        <v>21636</v>
      </c>
      <c r="O14" s="112">
        <f>SUM(O9:O13)</f>
        <v>1</v>
      </c>
      <c r="P14" s="112">
        <f t="shared" ref="P14:R14" si="9">SUM(P9:P13)</f>
        <v>1</v>
      </c>
      <c r="Q14" s="112">
        <f t="shared" si="9"/>
        <v>1</v>
      </c>
      <c r="R14" s="112">
        <f t="shared" si="9"/>
        <v>1</v>
      </c>
    </row>
    <row r="15" spans="1:18" x14ac:dyDescent="0.2">
      <c r="A15" s="272" t="s">
        <v>227</v>
      </c>
      <c r="B15" s="266" t="s">
        <v>45</v>
      </c>
      <c r="C15" s="266" t="s">
        <v>65</v>
      </c>
      <c r="D15" s="267">
        <v>24</v>
      </c>
      <c r="E15" s="266" t="s">
        <v>50</v>
      </c>
      <c r="F15" s="273"/>
    </row>
    <row r="16" spans="1:18" x14ac:dyDescent="0.2">
      <c r="A16" s="272" t="s">
        <v>227</v>
      </c>
      <c r="B16" s="266" t="s">
        <v>45</v>
      </c>
      <c r="C16" s="266" t="s">
        <v>62</v>
      </c>
      <c r="D16" s="267">
        <v>474</v>
      </c>
      <c r="E16" s="266" t="s">
        <v>50</v>
      </c>
      <c r="F16" s="273"/>
    </row>
    <row r="17" spans="1:14" x14ac:dyDescent="0.2">
      <c r="A17" s="272" t="s">
        <v>227</v>
      </c>
      <c r="B17" s="266" t="s">
        <v>45</v>
      </c>
      <c r="C17" s="266" t="s">
        <v>59</v>
      </c>
      <c r="D17" s="267">
        <v>44</v>
      </c>
      <c r="E17" s="266" t="s">
        <v>50</v>
      </c>
      <c r="F17" s="273"/>
      <c r="H17" s="114" t="s">
        <v>203</v>
      </c>
      <c r="I17" s="114" t="s">
        <v>3</v>
      </c>
      <c r="J17" s="114" t="s">
        <v>7</v>
      </c>
      <c r="K17" s="115" t="s">
        <v>8</v>
      </c>
      <c r="L17" s="7" t="s">
        <v>9</v>
      </c>
    </row>
    <row r="18" spans="1:14" x14ac:dyDescent="0.2">
      <c r="A18" s="272" t="s">
        <v>227</v>
      </c>
      <c r="B18" s="266" t="s">
        <v>45</v>
      </c>
      <c r="C18" s="266" t="s">
        <v>58</v>
      </c>
      <c r="D18" s="267">
        <v>2024</v>
      </c>
      <c r="E18" s="266" t="s">
        <v>50</v>
      </c>
      <c r="F18" s="273"/>
      <c r="H18" s="115" t="s">
        <v>201</v>
      </c>
      <c r="I18" s="9">
        <v>0.84154031933449613</v>
      </c>
      <c r="J18" s="9">
        <v>0.99434175782723511</v>
      </c>
      <c r="K18" s="9">
        <v>0.98605727509401209</v>
      </c>
      <c r="L18" s="9">
        <v>0.88264360716491663</v>
      </c>
    </row>
    <row r="19" spans="1:14" x14ac:dyDescent="0.2">
      <c r="A19" s="272" t="s">
        <v>227</v>
      </c>
      <c r="B19" s="266" t="s">
        <v>45</v>
      </c>
      <c r="C19" s="266" t="s">
        <v>63</v>
      </c>
      <c r="D19" s="267">
        <v>69</v>
      </c>
      <c r="E19" s="266" t="s">
        <v>50</v>
      </c>
      <c r="F19" s="273"/>
      <c r="H19" s="7" t="s">
        <v>204</v>
      </c>
      <c r="I19" s="9">
        <v>0.15845968066550384</v>
      </c>
      <c r="J19" s="9">
        <v>5.6582421727649941E-3</v>
      </c>
      <c r="K19" s="9">
        <v>1.3942724905987851E-2</v>
      </c>
      <c r="L19" s="9">
        <v>0.11735639283508338</v>
      </c>
    </row>
    <row r="20" spans="1:14" x14ac:dyDescent="0.2">
      <c r="A20" s="272" t="s">
        <v>227</v>
      </c>
      <c r="B20" s="266" t="s">
        <v>45</v>
      </c>
      <c r="C20" s="266" t="s">
        <v>60</v>
      </c>
      <c r="D20" s="267">
        <v>1</v>
      </c>
      <c r="E20" s="266" t="s">
        <v>50</v>
      </c>
      <c r="F20" s="273"/>
    </row>
    <row r="21" spans="1:14" x14ac:dyDescent="0.2">
      <c r="A21" s="272" t="s">
        <v>227</v>
      </c>
      <c r="B21" s="266" t="s">
        <v>46</v>
      </c>
      <c r="C21" s="266" t="s">
        <v>62</v>
      </c>
      <c r="D21" s="267">
        <v>3</v>
      </c>
      <c r="E21" s="266" t="s">
        <v>50</v>
      </c>
      <c r="F21" s="273"/>
    </row>
    <row r="22" spans="1:14" x14ac:dyDescent="0.2">
      <c r="A22" s="272" t="s">
        <v>227</v>
      </c>
      <c r="B22" s="266" t="s">
        <v>46</v>
      </c>
      <c r="C22" s="266" t="s">
        <v>59</v>
      </c>
      <c r="D22" s="267">
        <v>12</v>
      </c>
      <c r="E22" s="266" t="s">
        <v>50</v>
      </c>
      <c r="F22" s="273"/>
    </row>
    <row r="23" spans="1:14" x14ac:dyDescent="0.2">
      <c r="A23" s="274" t="s">
        <v>227</v>
      </c>
      <c r="B23" s="268" t="s">
        <v>47</v>
      </c>
      <c r="C23" s="268" t="s">
        <v>62</v>
      </c>
      <c r="D23" s="269">
        <v>9</v>
      </c>
      <c r="E23" s="268" t="s">
        <v>50</v>
      </c>
      <c r="F23" s="273"/>
    </row>
    <row r="24" spans="1:14" x14ac:dyDescent="0.2">
      <c r="A24" s="274" t="s">
        <v>227</v>
      </c>
      <c r="B24" s="268" t="s">
        <v>47</v>
      </c>
      <c r="C24" s="268" t="s">
        <v>58</v>
      </c>
      <c r="D24" s="269">
        <v>16</v>
      </c>
      <c r="E24" s="268" t="s">
        <v>50</v>
      </c>
      <c r="F24" s="273">
        <f>SUM(D15:D24)</f>
        <v>2676</v>
      </c>
    </row>
    <row r="25" spans="1:14" x14ac:dyDescent="0.2">
      <c r="A25" s="272" t="s">
        <v>228</v>
      </c>
      <c r="B25" s="266" t="s">
        <v>45</v>
      </c>
      <c r="C25" s="266" t="s">
        <v>65</v>
      </c>
      <c r="D25" s="267">
        <v>923</v>
      </c>
      <c r="E25" s="266" t="s">
        <v>50</v>
      </c>
      <c r="F25" s="273"/>
    </row>
    <row r="26" spans="1:14" x14ac:dyDescent="0.2">
      <c r="A26" s="272" t="s">
        <v>228</v>
      </c>
      <c r="B26" s="266" t="s">
        <v>45</v>
      </c>
      <c r="C26" s="266" t="s">
        <v>62</v>
      </c>
      <c r="D26" s="267">
        <v>512</v>
      </c>
      <c r="E26" s="266" t="s">
        <v>50</v>
      </c>
      <c r="F26" s="273"/>
      <c r="H26" s="11"/>
      <c r="I26" s="11"/>
      <c r="J26" s="11"/>
      <c r="K26" s="11"/>
      <c r="L26" s="11"/>
      <c r="M26" s="11"/>
      <c r="N26" s="11"/>
    </row>
    <row r="27" spans="1:14" x14ac:dyDescent="0.2">
      <c r="A27" s="272" t="s">
        <v>228</v>
      </c>
      <c r="B27" s="266" t="s">
        <v>45</v>
      </c>
      <c r="C27" s="266" t="s">
        <v>59</v>
      </c>
      <c r="D27" s="267">
        <v>1597</v>
      </c>
      <c r="E27" s="266" t="s">
        <v>50</v>
      </c>
      <c r="F27" s="273"/>
      <c r="H27" s="11"/>
      <c r="I27" s="11"/>
      <c r="J27" s="11"/>
      <c r="K27" s="11"/>
      <c r="L27" s="11"/>
      <c r="M27" s="11"/>
      <c r="N27" s="11"/>
    </row>
    <row r="28" spans="1:14" ht="14.25" x14ac:dyDescent="0.2">
      <c r="A28" s="272" t="s">
        <v>228</v>
      </c>
      <c r="B28" s="266" t="s">
        <v>45</v>
      </c>
      <c r="C28" s="266" t="s">
        <v>58</v>
      </c>
      <c r="D28" s="267">
        <v>13942</v>
      </c>
      <c r="E28" s="266" t="s">
        <v>50</v>
      </c>
      <c r="F28" s="273"/>
      <c r="H28" s="11"/>
      <c r="I28" s="280"/>
      <c r="J28" s="281"/>
      <c r="K28" s="281"/>
      <c r="L28" s="281"/>
      <c r="M28" s="281"/>
      <c r="N28" s="11"/>
    </row>
    <row r="29" spans="1:14" ht="14.25" x14ac:dyDescent="0.2">
      <c r="A29" s="272" t="s">
        <v>228</v>
      </c>
      <c r="B29" s="266" t="s">
        <v>45</v>
      </c>
      <c r="C29" s="266" t="s">
        <v>63</v>
      </c>
      <c r="D29" s="267">
        <v>38</v>
      </c>
      <c r="E29" s="266" t="s">
        <v>50</v>
      </c>
      <c r="F29" s="273"/>
      <c r="H29" s="11"/>
      <c r="I29" s="280"/>
      <c r="J29" s="281"/>
      <c r="K29" s="281"/>
      <c r="L29" s="281"/>
      <c r="M29" s="281"/>
      <c r="N29" s="11"/>
    </row>
    <row r="30" spans="1:14" ht="14.25" x14ac:dyDescent="0.2">
      <c r="A30" s="272" t="s">
        <v>228</v>
      </c>
      <c r="B30" s="266" t="s">
        <v>45</v>
      </c>
      <c r="C30" s="266" t="s">
        <v>60</v>
      </c>
      <c r="D30" s="267">
        <v>32</v>
      </c>
      <c r="E30" s="266" t="s">
        <v>50</v>
      </c>
      <c r="F30" s="273"/>
      <c r="H30" s="11"/>
      <c r="I30" s="280"/>
      <c r="J30" s="281"/>
      <c r="K30" s="281"/>
      <c r="L30" s="281"/>
      <c r="M30" s="281"/>
      <c r="N30" s="11"/>
    </row>
    <row r="31" spans="1:14" ht="14.25" x14ac:dyDescent="0.2">
      <c r="A31" s="272" t="s">
        <v>228</v>
      </c>
      <c r="B31" s="266" t="s">
        <v>46</v>
      </c>
      <c r="C31" s="266" t="s">
        <v>59</v>
      </c>
      <c r="D31" s="267">
        <v>38</v>
      </c>
      <c r="E31" s="266" t="s">
        <v>50</v>
      </c>
      <c r="F31" s="273"/>
      <c r="H31" s="11"/>
      <c r="I31" s="280"/>
      <c r="J31" s="281"/>
      <c r="K31" s="281"/>
      <c r="L31" s="281"/>
      <c r="M31" s="281"/>
      <c r="N31" s="11"/>
    </row>
    <row r="32" spans="1:14" ht="14.25" x14ac:dyDescent="0.2">
      <c r="A32" s="272" t="s">
        <v>228</v>
      </c>
      <c r="B32" s="266" t="s">
        <v>46</v>
      </c>
      <c r="C32" s="266" t="s">
        <v>58</v>
      </c>
      <c r="D32" s="267">
        <v>183</v>
      </c>
      <c r="E32" s="266" t="s">
        <v>50</v>
      </c>
      <c r="F32" s="273"/>
      <c r="H32" s="11"/>
      <c r="I32" s="280"/>
      <c r="J32" s="281"/>
      <c r="K32" s="281"/>
      <c r="L32" s="281"/>
      <c r="M32" s="281"/>
      <c r="N32" s="11"/>
    </row>
    <row r="33" spans="1:14" ht="14.25" x14ac:dyDescent="0.2">
      <c r="A33" s="272" t="s">
        <v>228</v>
      </c>
      <c r="B33" s="266" t="s">
        <v>46</v>
      </c>
      <c r="C33" s="266" t="s">
        <v>63</v>
      </c>
      <c r="D33" s="267">
        <v>20</v>
      </c>
      <c r="E33" s="266" t="s">
        <v>50</v>
      </c>
      <c r="F33" s="273"/>
      <c r="H33" s="11"/>
      <c r="I33" s="280"/>
      <c r="J33" s="281"/>
      <c r="K33" s="281"/>
      <c r="L33" s="281"/>
      <c r="M33" s="281"/>
      <c r="N33" s="11"/>
    </row>
    <row r="34" spans="1:14" x14ac:dyDescent="0.2">
      <c r="A34" s="274" t="s">
        <v>228</v>
      </c>
      <c r="B34" s="268" t="s">
        <v>47</v>
      </c>
      <c r="C34" s="268" t="s">
        <v>62</v>
      </c>
      <c r="D34" s="269">
        <v>4</v>
      </c>
      <c r="E34" s="268" t="s">
        <v>50</v>
      </c>
      <c r="F34" s="273"/>
      <c r="H34" s="11"/>
      <c r="I34" s="11"/>
      <c r="J34" s="11"/>
      <c r="K34" s="11"/>
      <c r="L34" s="11"/>
      <c r="M34" s="11"/>
      <c r="N34" s="11"/>
    </row>
    <row r="35" spans="1:14" x14ac:dyDescent="0.2">
      <c r="A35" s="274" t="s">
        <v>228</v>
      </c>
      <c r="B35" s="268" t="s">
        <v>47</v>
      </c>
      <c r="C35" s="268" t="s">
        <v>58</v>
      </c>
      <c r="D35" s="269">
        <v>82</v>
      </c>
      <c r="E35" s="268" t="s">
        <v>50</v>
      </c>
      <c r="F35" s="273">
        <f>SUM(D25:D35)</f>
        <v>17371</v>
      </c>
      <c r="H35" s="11"/>
      <c r="I35" s="11"/>
      <c r="J35" s="11"/>
      <c r="K35" s="11"/>
      <c r="L35" s="11"/>
      <c r="M35" s="11"/>
      <c r="N35" s="11"/>
    </row>
    <row r="36" spans="1:14" x14ac:dyDescent="0.2">
      <c r="A36" s="272" t="s">
        <v>229</v>
      </c>
      <c r="B36" s="266" t="s">
        <v>45</v>
      </c>
      <c r="C36" s="266" t="s">
        <v>65</v>
      </c>
      <c r="D36" s="267">
        <v>171</v>
      </c>
      <c r="E36" s="266" t="s">
        <v>50</v>
      </c>
      <c r="F36" s="273"/>
      <c r="H36" s="11"/>
      <c r="I36" s="11"/>
      <c r="J36" s="11"/>
      <c r="K36" s="11"/>
      <c r="L36" s="11"/>
      <c r="M36" s="11"/>
      <c r="N36" s="11"/>
    </row>
    <row r="37" spans="1:14" x14ac:dyDescent="0.2">
      <c r="A37" s="272" t="s">
        <v>229</v>
      </c>
      <c r="B37" s="266" t="s">
        <v>45</v>
      </c>
      <c r="C37" s="266" t="s">
        <v>62</v>
      </c>
      <c r="D37" s="267">
        <v>700</v>
      </c>
      <c r="E37" s="266" t="s">
        <v>50</v>
      </c>
      <c r="F37" s="273"/>
      <c r="H37" s="11"/>
      <c r="I37" s="11"/>
      <c r="J37" s="11"/>
      <c r="K37" s="11"/>
      <c r="L37" s="11"/>
      <c r="M37" s="11"/>
      <c r="N37" s="11"/>
    </row>
    <row r="38" spans="1:14" x14ac:dyDescent="0.2">
      <c r="A38" s="272" t="s">
        <v>229</v>
      </c>
      <c r="B38" s="266" t="s">
        <v>45</v>
      </c>
      <c r="C38" s="266" t="s">
        <v>59</v>
      </c>
      <c r="D38" s="267">
        <v>391</v>
      </c>
      <c r="E38" s="266" t="s">
        <v>50</v>
      </c>
      <c r="F38" s="273"/>
      <c r="H38" s="11"/>
      <c r="I38" s="11"/>
      <c r="J38" s="11"/>
      <c r="K38" s="11"/>
      <c r="L38" s="11"/>
      <c r="M38" s="11"/>
      <c r="N38" s="11"/>
    </row>
    <row r="39" spans="1:14" x14ac:dyDescent="0.2">
      <c r="A39" s="272" t="s">
        <v>229</v>
      </c>
      <c r="B39" s="266" t="s">
        <v>45</v>
      </c>
      <c r="C39" s="266" t="s">
        <v>58</v>
      </c>
      <c r="D39" s="267">
        <v>16944</v>
      </c>
      <c r="E39" s="266" t="s">
        <v>50</v>
      </c>
      <c r="F39" s="273"/>
      <c r="H39" s="11"/>
      <c r="I39" s="11"/>
      <c r="J39" s="11"/>
      <c r="K39" s="11"/>
      <c r="L39" s="11"/>
      <c r="M39" s="11"/>
      <c r="N39" s="11"/>
    </row>
    <row r="40" spans="1:14" x14ac:dyDescent="0.2">
      <c r="A40" s="272" t="s">
        <v>229</v>
      </c>
      <c r="B40" s="266" t="s">
        <v>45</v>
      </c>
      <c r="C40" s="266" t="s">
        <v>63</v>
      </c>
      <c r="D40" s="267">
        <v>312</v>
      </c>
      <c r="E40" s="266" t="s">
        <v>50</v>
      </c>
      <c r="F40" s="273"/>
      <c r="H40" s="11"/>
      <c r="I40" s="11"/>
      <c r="J40" s="11"/>
      <c r="K40" s="11"/>
      <c r="L40" s="11"/>
      <c r="M40" s="11"/>
      <c r="N40" s="11"/>
    </row>
    <row r="41" spans="1:14" x14ac:dyDescent="0.2">
      <c r="A41" s="272" t="s">
        <v>229</v>
      </c>
      <c r="B41" s="266" t="s">
        <v>45</v>
      </c>
      <c r="C41" s="266" t="s">
        <v>60</v>
      </c>
      <c r="D41" s="267">
        <v>59</v>
      </c>
      <c r="E41" s="266" t="s">
        <v>50</v>
      </c>
      <c r="F41" s="273"/>
      <c r="H41" s="11"/>
      <c r="I41" s="11"/>
      <c r="J41" s="11"/>
      <c r="K41" s="11"/>
      <c r="L41" s="11"/>
      <c r="M41" s="11"/>
      <c r="N41" s="11"/>
    </row>
    <row r="42" spans="1:14" x14ac:dyDescent="0.2">
      <c r="A42" s="272" t="s">
        <v>229</v>
      </c>
      <c r="B42" s="266" t="s">
        <v>46</v>
      </c>
      <c r="C42" s="266" t="s">
        <v>61</v>
      </c>
      <c r="D42" s="267">
        <v>33</v>
      </c>
      <c r="E42" s="266" t="s">
        <v>50</v>
      </c>
      <c r="F42" s="273"/>
      <c r="H42" s="11"/>
      <c r="I42" s="11"/>
      <c r="J42" s="11"/>
      <c r="K42" s="11"/>
      <c r="L42" s="11"/>
      <c r="M42" s="11"/>
      <c r="N42" s="11"/>
    </row>
    <row r="43" spans="1:14" x14ac:dyDescent="0.2">
      <c r="A43" s="272" t="s">
        <v>229</v>
      </c>
      <c r="B43" s="266" t="s">
        <v>46</v>
      </c>
      <c r="C43" s="266" t="s">
        <v>62</v>
      </c>
      <c r="D43" s="267">
        <v>7</v>
      </c>
      <c r="E43" s="266" t="s">
        <v>50</v>
      </c>
      <c r="F43" s="273"/>
    </row>
    <row r="44" spans="1:14" x14ac:dyDescent="0.2">
      <c r="A44" s="272" t="s">
        <v>229</v>
      </c>
      <c r="B44" s="266" t="s">
        <v>46</v>
      </c>
      <c r="C44" s="266" t="s">
        <v>59</v>
      </c>
      <c r="D44" s="267">
        <v>61</v>
      </c>
      <c r="E44" s="266" t="s">
        <v>50</v>
      </c>
      <c r="F44" s="273"/>
    </row>
    <row r="45" spans="1:14" x14ac:dyDescent="0.2">
      <c r="A45" s="272" t="s">
        <v>229</v>
      </c>
      <c r="B45" s="266" t="s">
        <v>46</v>
      </c>
      <c r="C45" s="266" t="s">
        <v>58</v>
      </c>
      <c r="D45" s="267">
        <v>2183</v>
      </c>
      <c r="E45" s="266" t="s">
        <v>50</v>
      </c>
      <c r="F45" s="273"/>
    </row>
    <row r="46" spans="1:14" x14ac:dyDescent="0.2">
      <c r="A46" s="272" t="s">
        <v>229</v>
      </c>
      <c r="B46" s="266" t="s">
        <v>46</v>
      </c>
      <c r="C46" s="266" t="s">
        <v>63</v>
      </c>
      <c r="D46" s="267">
        <v>186</v>
      </c>
      <c r="E46" s="266" t="s">
        <v>50</v>
      </c>
      <c r="F46" s="273"/>
    </row>
    <row r="47" spans="1:14" x14ac:dyDescent="0.2">
      <c r="A47" s="274" t="s">
        <v>229</v>
      </c>
      <c r="B47" s="268" t="s">
        <v>47</v>
      </c>
      <c r="C47" s="268" t="s">
        <v>62</v>
      </c>
      <c r="D47" s="269">
        <v>48</v>
      </c>
      <c r="E47" s="268" t="s">
        <v>50</v>
      </c>
      <c r="F47" s="273"/>
    </row>
    <row r="48" spans="1:14" x14ac:dyDescent="0.2">
      <c r="A48" s="275" t="s">
        <v>229</v>
      </c>
      <c r="B48" s="276" t="s">
        <v>47</v>
      </c>
      <c r="C48" s="276" t="s">
        <v>58</v>
      </c>
      <c r="D48" s="277">
        <v>541</v>
      </c>
      <c r="E48" s="276" t="s">
        <v>50</v>
      </c>
      <c r="F48" s="278">
        <f>SUM(D36:D48)</f>
        <v>21636</v>
      </c>
    </row>
  </sheetData>
  <sortState ref="A2:E48">
    <sortCondition ref="A2:A48"/>
    <sortCondition ref="B2:B48"/>
    <sortCondition ref="C2:C4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2" sqref="B2:D2"/>
    </sheetView>
  </sheetViews>
  <sheetFormatPr defaultRowHeight="12.75" x14ac:dyDescent="0.2"/>
  <cols>
    <col min="1" max="1" width="15.140625" style="34" customWidth="1"/>
    <col min="2" max="2" width="11.5703125" style="34" bestFit="1" customWidth="1"/>
    <col min="3" max="3" width="16.28515625" style="34" bestFit="1" customWidth="1"/>
    <col min="4" max="4" width="19" style="34" bestFit="1" customWidth="1"/>
    <col min="5" max="5" width="11.5703125" style="34" bestFit="1" customWidth="1"/>
    <col min="6" max="6" width="13" style="34" customWidth="1"/>
    <col min="7" max="7" width="16.42578125" style="34" customWidth="1"/>
    <col min="8" max="8" width="18.5703125" style="34" customWidth="1"/>
    <col min="9" max="9" width="11.5703125" style="34" customWidth="1"/>
    <col min="10" max="10" width="11.7109375" style="34" customWidth="1"/>
    <col min="11" max="13" width="9.140625" style="34"/>
    <col min="14" max="14" width="22.85546875" style="34" customWidth="1"/>
    <col min="15" max="15" width="10" style="34" bestFit="1" customWidth="1"/>
    <col min="16" max="16" width="12" style="34" bestFit="1" customWidth="1"/>
    <col min="17" max="17" width="13.28515625" style="34" customWidth="1"/>
    <col min="18" max="19" width="11" style="34" bestFit="1" customWidth="1"/>
    <col min="20" max="16384" width="9.140625" style="34"/>
  </cols>
  <sheetData>
    <row r="1" spans="1:13" s="5" customFormat="1" x14ac:dyDescent="0.2">
      <c r="A1" s="5" t="s">
        <v>220</v>
      </c>
    </row>
    <row r="2" spans="1:13" x14ac:dyDescent="0.2">
      <c r="A2" s="7"/>
      <c r="B2" s="21" t="s">
        <v>190</v>
      </c>
      <c r="C2" s="21" t="s">
        <v>192</v>
      </c>
      <c r="D2" s="131" t="s">
        <v>194</v>
      </c>
      <c r="E2" s="10"/>
      <c r="F2" s="10"/>
      <c r="G2" s="10"/>
    </row>
    <row r="3" spans="1:13" x14ac:dyDescent="0.2">
      <c r="A3" s="7" t="s">
        <v>3</v>
      </c>
      <c r="B3" s="118">
        <v>13080</v>
      </c>
      <c r="C3" s="110">
        <f>B3/$B$7</f>
        <v>0.26286351694947063</v>
      </c>
      <c r="D3" s="30">
        <v>152</v>
      </c>
      <c r="E3" s="62"/>
      <c r="F3" s="42"/>
      <c r="G3" s="10"/>
    </row>
    <row r="4" spans="1:13" x14ac:dyDescent="0.2">
      <c r="A4" s="7" t="s">
        <v>8</v>
      </c>
      <c r="B4" s="118">
        <v>16163.97</v>
      </c>
      <c r="C4" s="110">
        <f t="shared" ref="C4:C7" si="0">B4/$B$7</f>
        <v>0.32484082584600416</v>
      </c>
      <c r="D4" s="30">
        <v>33</v>
      </c>
      <c r="E4" s="62"/>
      <c r="F4" s="42"/>
      <c r="G4" s="10"/>
    </row>
    <row r="5" spans="1:13" x14ac:dyDescent="0.2">
      <c r="A5" s="7" t="s">
        <v>9</v>
      </c>
      <c r="B5" s="118">
        <v>19884.808929999999</v>
      </c>
      <c r="C5" s="110">
        <f t="shared" si="0"/>
        <v>0.39961703434312229</v>
      </c>
      <c r="D5" s="30">
        <v>151</v>
      </c>
      <c r="E5" s="62"/>
      <c r="F5" s="42"/>
      <c r="G5" s="10"/>
    </row>
    <row r="6" spans="1:13" x14ac:dyDescent="0.2">
      <c r="A6" s="7" t="s">
        <v>7</v>
      </c>
      <c r="B6" s="118">
        <v>630.88400000000001</v>
      </c>
      <c r="C6" s="110">
        <f t="shared" si="0"/>
        <v>1.2678622861402892E-2</v>
      </c>
      <c r="D6" s="30">
        <v>7</v>
      </c>
      <c r="E6" s="62"/>
      <c r="F6" s="42"/>
      <c r="G6" s="10"/>
    </row>
    <row r="7" spans="1:13" x14ac:dyDescent="0.2">
      <c r="A7" s="7" t="s">
        <v>191</v>
      </c>
      <c r="B7" s="118">
        <f>SUM(B3:B6)</f>
        <v>49759.662929999999</v>
      </c>
      <c r="C7" s="110">
        <f t="shared" si="0"/>
        <v>1</v>
      </c>
      <c r="D7" s="30">
        <f>SUM(D3:D6)</f>
        <v>343</v>
      </c>
      <c r="E7" s="10"/>
      <c r="F7" s="42"/>
      <c r="G7" s="10"/>
    </row>
    <row r="9" spans="1:13" s="4" customFormat="1" x14ac:dyDescent="0.2">
      <c r="A9" s="4" t="s">
        <v>202</v>
      </c>
      <c r="I9" s="4" t="s">
        <v>214</v>
      </c>
    </row>
    <row r="10" spans="1:13" x14ac:dyDescent="0.2">
      <c r="B10" s="34" t="s">
        <v>3</v>
      </c>
      <c r="C10" s="34" t="s">
        <v>7</v>
      </c>
      <c r="D10" s="34" t="s">
        <v>8</v>
      </c>
      <c r="E10" s="34" t="s">
        <v>9</v>
      </c>
      <c r="F10" s="7" t="s">
        <v>10</v>
      </c>
      <c r="G10" s="11"/>
      <c r="I10" s="7" t="s">
        <v>213</v>
      </c>
      <c r="J10" s="7" t="s">
        <v>3</v>
      </c>
      <c r="K10" s="7" t="s">
        <v>7</v>
      </c>
      <c r="L10" s="7" t="s">
        <v>8</v>
      </c>
      <c r="M10" s="7" t="s">
        <v>9</v>
      </c>
    </row>
    <row r="11" spans="1:13" x14ac:dyDescent="0.2">
      <c r="A11" s="34" t="s">
        <v>45</v>
      </c>
      <c r="B11" s="118">
        <v>87954394.736842096</v>
      </c>
      <c r="C11" s="118">
        <v>47271236.857142866</v>
      </c>
      <c r="D11" s="118">
        <v>1163805840</v>
      </c>
      <c r="E11" s="126">
        <v>379022894.45249003</v>
      </c>
      <c r="F11" s="118">
        <v>1678054366.0464752</v>
      </c>
      <c r="G11" s="11"/>
      <c r="I11" s="7" t="s">
        <v>206</v>
      </c>
      <c r="J11" s="120">
        <v>0.43469327854417378</v>
      </c>
      <c r="K11" s="120">
        <v>0.40438512869399429</v>
      </c>
      <c r="L11" s="120">
        <v>0.61523569023569025</v>
      </c>
      <c r="M11" s="120">
        <v>0.66364394413174899</v>
      </c>
    </row>
    <row r="12" spans="1:13" x14ac:dyDescent="0.2">
      <c r="A12" s="34" t="s">
        <v>47</v>
      </c>
      <c r="B12" s="118">
        <v>63197052.631578952</v>
      </c>
      <c r="C12" s="118">
        <v>7273191.2571428576</v>
      </c>
      <c r="D12" s="118">
        <v>71072486.272727266</v>
      </c>
      <c r="E12" s="126">
        <v>321699335.99401987</v>
      </c>
      <c r="F12" s="118">
        <v>463242066.15546894</v>
      </c>
      <c r="G12" s="11"/>
      <c r="I12" s="7" t="s">
        <v>65</v>
      </c>
      <c r="J12" s="120">
        <v>2.142647490460816E-2</v>
      </c>
      <c r="K12" s="120">
        <v>4.5757864632983798E-3</v>
      </c>
      <c r="L12" s="120">
        <v>3.8846801346801345E-2</v>
      </c>
      <c r="M12" s="120">
        <v>5.9412132582864294E-3</v>
      </c>
    </row>
    <row r="13" spans="1:13" x14ac:dyDescent="0.2">
      <c r="A13" s="34" t="s">
        <v>46</v>
      </c>
      <c r="B13" s="118">
        <v>31194078.947368421</v>
      </c>
      <c r="C13" s="118">
        <v>3019230.5714285714</v>
      </c>
      <c r="D13" s="118">
        <v>38009820.36363636</v>
      </c>
      <c r="E13" s="126">
        <v>461380242.16654301</v>
      </c>
      <c r="F13" s="118">
        <v>533603372.04897636</v>
      </c>
      <c r="G13" s="11"/>
      <c r="I13" s="7" t="s">
        <v>62</v>
      </c>
      <c r="J13" s="120">
        <v>0.10390372761960669</v>
      </c>
      <c r="K13" s="120">
        <v>9.0371782650142993E-2</v>
      </c>
      <c r="L13" s="120">
        <v>2.201178451178451E-2</v>
      </c>
      <c r="M13" s="120">
        <v>2.5224098394830103E-2</v>
      </c>
    </row>
    <row r="14" spans="1:13" x14ac:dyDescent="0.2">
      <c r="A14" s="34" t="s">
        <v>10</v>
      </c>
      <c r="B14" s="30">
        <v>182345526.31578949</v>
      </c>
      <c r="C14" s="30">
        <v>57563658.68571429</v>
      </c>
      <c r="D14" s="30">
        <v>1272888146.6363637</v>
      </c>
      <c r="E14" s="119">
        <v>1162102472.6130531</v>
      </c>
      <c r="F14" s="30">
        <v>2674899804.2509203</v>
      </c>
      <c r="G14" s="11"/>
      <c r="I14" s="7" t="s">
        <v>211</v>
      </c>
      <c r="J14" s="120">
        <v>0.31973388122492907</v>
      </c>
      <c r="K14" s="120">
        <v>0.45490943755958058</v>
      </c>
      <c r="L14" s="120">
        <v>0.23425925925925925</v>
      </c>
      <c r="M14" s="120">
        <v>7.2684316586755615E-2</v>
      </c>
    </row>
    <row r="15" spans="1:13" x14ac:dyDescent="0.2">
      <c r="I15" s="7" t="s">
        <v>212</v>
      </c>
      <c r="J15" s="120">
        <v>9.7837784952548676E-2</v>
      </c>
      <c r="K15" s="120">
        <v>3.260247855100095E-2</v>
      </c>
      <c r="L15" s="120">
        <v>8.804713804713804E-2</v>
      </c>
      <c r="M15" s="120">
        <v>0.22166631922729485</v>
      </c>
    </row>
    <row r="17" spans="1:7" s="4" customFormat="1" x14ac:dyDescent="0.2">
      <c r="A17" s="43" t="s">
        <v>215</v>
      </c>
    </row>
    <row r="18" spans="1:7" x14ac:dyDescent="0.2">
      <c r="A18" s="25" t="s">
        <v>217</v>
      </c>
      <c r="B18" s="21" t="s">
        <v>3</v>
      </c>
      <c r="C18" s="21" t="s">
        <v>7</v>
      </c>
      <c r="D18" s="21" t="s">
        <v>8</v>
      </c>
      <c r="E18" s="21" t="s">
        <v>9</v>
      </c>
      <c r="F18" s="21"/>
      <c r="G18" s="25" t="s">
        <v>216</v>
      </c>
    </row>
    <row r="19" spans="1:7" x14ac:dyDescent="0.2">
      <c r="A19" s="24" t="s">
        <v>206</v>
      </c>
      <c r="B19" s="125">
        <f>B$11*J11</f>
        <v>38233184.21052631</v>
      </c>
      <c r="C19" s="125">
        <f t="shared" ref="C19:E23" si="1">C$11*K11</f>
        <v>19115785.200000003</v>
      </c>
      <c r="D19" s="125">
        <f t="shared" si="1"/>
        <v>716014889.27272725</v>
      </c>
      <c r="E19" s="125">
        <f t="shared" si="1"/>
        <v>251536248.59068209</v>
      </c>
      <c r="F19" s="125">
        <f>SUM(B19:E19)</f>
        <v>1024900107.2739356</v>
      </c>
      <c r="G19" s="26">
        <f>F19/F$24</f>
        <v>0.61389940621234673</v>
      </c>
    </row>
    <row r="20" spans="1:7" x14ac:dyDescent="0.2">
      <c r="A20" s="24" t="s">
        <v>65</v>
      </c>
      <c r="B20" s="125">
        <f t="shared" ref="B20:B23" si="2">B$11*J12</f>
        <v>1884552.6315789472</v>
      </c>
      <c r="C20" s="125">
        <f t="shared" si="1"/>
        <v>216303.08571428576</v>
      </c>
      <c r="D20" s="125">
        <f t="shared" si="1"/>
        <v>45210134.272727273</v>
      </c>
      <c r="E20" s="125">
        <f t="shared" si="1"/>
        <v>2251855.8457152317</v>
      </c>
      <c r="F20" s="125">
        <f t="shared" ref="F20:F23" si="3">SUM(B20:E20)</f>
        <v>49562845.835735738</v>
      </c>
      <c r="G20" s="26">
        <f t="shared" ref="G20:G24" si="4">F20/F$24</f>
        <v>2.9687382616908852E-2</v>
      </c>
    </row>
    <row r="21" spans="1:7" x14ac:dyDescent="0.2">
      <c r="A21" s="24" t="s">
        <v>62</v>
      </c>
      <c r="B21" s="125">
        <f t="shared" si="2"/>
        <v>9138789.4736842085</v>
      </c>
      <c r="C21" s="125">
        <f t="shared" si="1"/>
        <v>4271985.9428571435</v>
      </c>
      <c r="D21" s="125">
        <f t="shared" si="1"/>
        <v>25617443.363636363</v>
      </c>
      <c r="E21" s="125">
        <f t="shared" si="1"/>
        <v>9560510.7835629135</v>
      </c>
      <c r="F21" s="125">
        <f t="shared" si="3"/>
        <v>48588729.563740626</v>
      </c>
      <c r="G21" s="26">
        <f t="shared" si="4"/>
        <v>2.9103901947216865E-2</v>
      </c>
    </row>
    <row r="22" spans="1:7" x14ac:dyDescent="0.2">
      <c r="A22" s="24" t="s">
        <v>211</v>
      </c>
      <c r="B22" s="125">
        <f t="shared" si="2"/>
        <v>28121999.999999996</v>
      </c>
      <c r="C22" s="125">
        <f t="shared" si="1"/>
        <v>21504131.771428578</v>
      </c>
      <c r="D22" s="125">
        <f t="shared" si="1"/>
        <v>272632294</v>
      </c>
      <c r="E22" s="125">
        <f t="shared" si="1"/>
        <v>27549020.054013245</v>
      </c>
      <c r="F22" s="125">
        <f t="shared" si="3"/>
        <v>349807445.82544184</v>
      </c>
      <c r="G22" s="26">
        <f t="shared" si="4"/>
        <v>0.20952928168978996</v>
      </c>
    </row>
    <row r="23" spans="1:7" x14ac:dyDescent="0.2">
      <c r="A23" s="24" t="s">
        <v>212</v>
      </c>
      <c r="B23" s="125">
        <f t="shared" si="2"/>
        <v>8605263.1578947362</v>
      </c>
      <c r="C23" s="125">
        <f t="shared" si="1"/>
        <v>1541159.4857142859</v>
      </c>
      <c r="D23" s="125">
        <f t="shared" si="1"/>
        <v>102469773.45454545</v>
      </c>
      <c r="E23" s="125">
        <f t="shared" si="1"/>
        <v>84016609.916158944</v>
      </c>
      <c r="F23" s="125">
        <f t="shared" si="3"/>
        <v>196632806.0143134</v>
      </c>
      <c r="G23" s="26">
        <f t="shared" si="4"/>
        <v>0.11778002753373741</v>
      </c>
    </row>
    <row r="24" spans="1:7" x14ac:dyDescent="0.2">
      <c r="A24" s="24" t="s">
        <v>10</v>
      </c>
      <c r="B24" s="125">
        <f>SUM(B19:B23)</f>
        <v>85983789.473684192</v>
      </c>
      <c r="C24" s="125">
        <f t="shared" ref="C24:F24" si="5">SUM(C19:C23)</f>
        <v>46649365.485714294</v>
      </c>
      <c r="D24" s="125">
        <f t="shared" si="5"/>
        <v>1161944534.3636363</v>
      </c>
      <c r="E24" s="125">
        <f t="shared" si="5"/>
        <v>374914245.19013238</v>
      </c>
      <c r="F24" s="125">
        <f t="shared" si="5"/>
        <v>1669491934.5131674</v>
      </c>
      <c r="G24" s="26">
        <f t="shared" si="4"/>
        <v>1</v>
      </c>
    </row>
    <row r="27" spans="1:7" x14ac:dyDescent="0.2">
      <c r="A27" s="25" t="s">
        <v>217</v>
      </c>
      <c r="B27" s="7"/>
    </row>
    <row r="28" spans="1:7" x14ac:dyDescent="0.2">
      <c r="A28" s="24" t="s">
        <v>206</v>
      </c>
      <c r="B28" s="130">
        <f>G19</f>
        <v>0.61389940621234673</v>
      </c>
    </row>
    <row r="29" spans="1:7" x14ac:dyDescent="0.2">
      <c r="A29" s="24" t="s">
        <v>59</v>
      </c>
      <c r="B29" s="130">
        <f>G22</f>
        <v>0.20952928168978996</v>
      </c>
    </row>
    <row r="30" spans="1:7" x14ac:dyDescent="0.2">
      <c r="A30" s="24" t="s">
        <v>212</v>
      </c>
      <c r="B30" s="130">
        <f>G23</f>
        <v>0.11778002753373741</v>
      </c>
    </row>
    <row r="31" spans="1:7" x14ac:dyDescent="0.2">
      <c r="A31" s="24" t="s">
        <v>65</v>
      </c>
      <c r="B31" s="130">
        <f>G20</f>
        <v>2.9687382616908852E-2</v>
      </c>
    </row>
    <row r="32" spans="1:7" x14ac:dyDescent="0.2">
      <c r="A32" s="24" t="s">
        <v>62</v>
      </c>
      <c r="B32" s="130">
        <f>G21</f>
        <v>2.9103901947216865E-2</v>
      </c>
    </row>
  </sheetData>
  <sortState ref="A27:B31">
    <sortCondition descending="1" ref="B27:B31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13" sqref="E13"/>
    </sheetView>
  </sheetViews>
  <sheetFormatPr defaultRowHeight="12.75" x14ac:dyDescent="0.2"/>
  <cols>
    <col min="1" max="1" width="16.7109375" bestFit="1" customWidth="1"/>
    <col min="3" max="3" width="17.7109375" bestFit="1" customWidth="1"/>
  </cols>
  <sheetData>
    <row r="1" spans="1:3" s="6" customFormat="1" x14ac:dyDescent="0.2">
      <c r="A1" s="30"/>
      <c r="B1" s="22" t="s">
        <v>190</v>
      </c>
      <c r="C1" s="22" t="s">
        <v>192</v>
      </c>
    </row>
    <row r="2" spans="1:3" x14ac:dyDescent="0.2">
      <c r="A2" s="30" t="s">
        <v>3</v>
      </c>
      <c r="B2" s="118">
        <v>13080</v>
      </c>
      <c r="C2" s="110">
        <f>B2/$B$6</f>
        <v>0.26286351694947063</v>
      </c>
    </row>
    <row r="3" spans="1:3" x14ac:dyDescent="0.2">
      <c r="A3" s="30" t="s">
        <v>8</v>
      </c>
      <c r="B3" s="118">
        <v>16163.97</v>
      </c>
      <c r="C3" s="110">
        <f t="shared" ref="C3:C6" si="0">B3/$B$6</f>
        <v>0.32484082584600416</v>
      </c>
    </row>
    <row r="4" spans="1:3" x14ac:dyDescent="0.2">
      <c r="A4" s="30" t="s">
        <v>9</v>
      </c>
      <c r="B4" s="118">
        <v>19884.808929999999</v>
      </c>
      <c r="C4" s="110">
        <f t="shared" si="0"/>
        <v>0.39961703434312229</v>
      </c>
    </row>
    <row r="5" spans="1:3" x14ac:dyDescent="0.2">
      <c r="A5" s="30" t="s">
        <v>7</v>
      </c>
      <c r="B5" s="118">
        <v>630.88400000000001</v>
      </c>
      <c r="C5" s="110">
        <f t="shared" si="0"/>
        <v>1.2678622861402892E-2</v>
      </c>
    </row>
    <row r="6" spans="1:3" x14ac:dyDescent="0.2">
      <c r="A6" s="30" t="s">
        <v>191</v>
      </c>
      <c r="B6" s="118">
        <f>SUM(B2:B5)</f>
        <v>49759.662929999999</v>
      </c>
      <c r="C6" s="110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3" workbookViewId="0">
      <selection activeCell="D48" sqref="D48"/>
    </sheetView>
  </sheetViews>
  <sheetFormatPr defaultRowHeight="12.75" x14ac:dyDescent="0.2"/>
  <cols>
    <col min="1" max="1" width="13.28515625" customWidth="1"/>
    <col min="2" max="2" width="47.28515625" customWidth="1"/>
    <col min="3" max="3" width="10.28515625" customWidth="1"/>
    <col min="4" max="4" width="9.85546875" bestFit="1" customWidth="1"/>
  </cols>
  <sheetData>
    <row r="1" spans="1:4" s="5" customFormat="1" x14ac:dyDescent="0.2">
      <c r="A1" s="5" t="s">
        <v>3</v>
      </c>
    </row>
    <row r="2" spans="1:4" s="19" customFormat="1" x14ac:dyDescent="0.2">
      <c r="A2" s="59" t="s">
        <v>186</v>
      </c>
      <c r="B2" s="59" t="s">
        <v>187</v>
      </c>
      <c r="C2" s="59" t="s">
        <v>188</v>
      </c>
      <c r="D2" s="66" t="s">
        <v>189</v>
      </c>
    </row>
    <row r="3" spans="1:4" x14ac:dyDescent="0.2">
      <c r="A3" s="94" t="s">
        <v>233</v>
      </c>
      <c r="B3" s="95" t="s">
        <v>69</v>
      </c>
      <c r="C3" s="95">
        <v>5146</v>
      </c>
      <c r="D3" s="96">
        <v>0.24285040113260972</v>
      </c>
    </row>
    <row r="4" spans="1:4" x14ac:dyDescent="0.2">
      <c r="A4" s="67" t="s">
        <v>234</v>
      </c>
      <c r="B4" s="65" t="s">
        <v>70</v>
      </c>
      <c r="C4" s="65">
        <v>2121</v>
      </c>
      <c r="D4" s="75">
        <v>0.1000943841434639</v>
      </c>
    </row>
    <row r="5" spans="1:4" x14ac:dyDescent="0.2">
      <c r="A5" s="67" t="s">
        <v>235</v>
      </c>
      <c r="B5" s="65" t="s">
        <v>71</v>
      </c>
      <c r="C5" s="65">
        <v>1099</v>
      </c>
      <c r="D5" s="75">
        <v>5.1864086833411989E-2</v>
      </c>
    </row>
    <row r="6" spans="1:4" x14ac:dyDescent="0.2">
      <c r="A6" s="67" t="s">
        <v>236</v>
      </c>
      <c r="B6" s="65" t="s">
        <v>72</v>
      </c>
      <c r="C6" s="65">
        <v>1038</v>
      </c>
      <c r="D6" s="75">
        <v>4.8985370457763099E-2</v>
      </c>
    </row>
    <row r="7" spans="1:4" x14ac:dyDescent="0.2">
      <c r="A7" s="67" t="s">
        <v>237</v>
      </c>
      <c r="B7" s="65" t="s">
        <v>73</v>
      </c>
      <c r="C7" s="65">
        <v>1036</v>
      </c>
      <c r="D7" s="75">
        <v>4.8890986314299195E-2</v>
      </c>
    </row>
    <row r="8" spans="1:4" x14ac:dyDescent="0.2">
      <c r="A8" s="67" t="s">
        <v>238</v>
      </c>
      <c r="B8" s="65" t="s">
        <v>74</v>
      </c>
      <c r="C8" s="65">
        <v>820</v>
      </c>
      <c r="D8" s="75">
        <v>3.8697498820198205E-2</v>
      </c>
    </row>
    <row r="9" spans="1:4" x14ac:dyDescent="0.2">
      <c r="A9" s="67" t="s">
        <v>239</v>
      </c>
      <c r="B9" s="65" t="s">
        <v>75</v>
      </c>
      <c r="C9" s="65">
        <v>656</v>
      </c>
      <c r="D9" s="75">
        <v>3.0957999056158564E-2</v>
      </c>
    </row>
    <row r="10" spans="1:4" x14ac:dyDescent="0.2">
      <c r="A10" s="67" t="s">
        <v>240</v>
      </c>
      <c r="B10" s="65" t="s">
        <v>76</v>
      </c>
      <c r="C10" s="65">
        <v>582</v>
      </c>
      <c r="D10" s="75">
        <v>2.7465785747994336E-2</v>
      </c>
    </row>
    <row r="11" spans="1:4" x14ac:dyDescent="0.2">
      <c r="A11" s="67" t="s">
        <v>241</v>
      </c>
      <c r="B11" s="65" t="s">
        <v>77</v>
      </c>
      <c r="C11" s="65">
        <v>498</v>
      </c>
      <c r="D11" s="75">
        <v>2.3501651722510619E-2</v>
      </c>
    </row>
    <row r="12" spans="1:4" x14ac:dyDescent="0.2">
      <c r="A12" s="67" t="s">
        <v>242</v>
      </c>
      <c r="B12" s="65" t="s">
        <v>78</v>
      </c>
      <c r="C12" s="65">
        <v>490</v>
      </c>
      <c r="D12" s="75">
        <v>2.3124115148655026E-2</v>
      </c>
    </row>
    <row r="13" spans="1:4" x14ac:dyDescent="0.2">
      <c r="A13" s="67" t="s">
        <v>243</v>
      </c>
      <c r="B13" s="65" t="s">
        <v>79</v>
      </c>
      <c r="C13" s="65">
        <v>486</v>
      </c>
      <c r="D13" s="75">
        <v>2.293534686172723E-2</v>
      </c>
    </row>
    <row r="14" spans="1:4" x14ac:dyDescent="0.2">
      <c r="A14" s="67" t="s">
        <v>244</v>
      </c>
      <c r="B14" s="65" t="s">
        <v>80</v>
      </c>
      <c r="C14" s="65">
        <v>416</v>
      </c>
      <c r="D14" s="75">
        <v>1.9631901840490799E-2</v>
      </c>
    </row>
    <row r="15" spans="1:4" x14ac:dyDescent="0.2">
      <c r="A15" s="67" t="s">
        <v>245</v>
      </c>
      <c r="B15" s="65" t="s">
        <v>81</v>
      </c>
      <c r="C15" s="65">
        <v>393</v>
      </c>
      <c r="D15" s="75">
        <v>1.8546484190655969E-2</v>
      </c>
    </row>
    <row r="16" spans="1:4" x14ac:dyDescent="0.2">
      <c r="A16" s="67" t="s">
        <v>246</v>
      </c>
      <c r="B16" s="65" t="s">
        <v>82</v>
      </c>
      <c r="C16" s="65">
        <v>368</v>
      </c>
      <c r="D16" s="75">
        <v>1.7366682397357246E-2</v>
      </c>
    </row>
    <row r="17" spans="1:4" x14ac:dyDescent="0.2">
      <c r="A17" s="68" t="s">
        <v>247</v>
      </c>
      <c r="B17" s="69" t="s">
        <v>83</v>
      </c>
      <c r="C17" s="69">
        <v>361</v>
      </c>
      <c r="D17" s="76">
        <v>1.7036337895233601E-2</v>
      </c>
    </row>
    <row r="18" spans="1:4" s="61" customFormat="1" x14ac:dyDescent="0.2">
      <c r="A18" s="97" t="s">
        <v>10</v>
      </c>
      <c r="B18" s="98"/>
      <c r="C18" s="98">
        <f>SUM(C3:C17)</f>
        <v>15510</v>
      </c>
      <c r="D18" s="99">
        <f>SUM(D3:D17)</f>
        <v>0.73194903256252952</v>
      </c>
    </row>
    <row r="19" spans="1:4" s="61" customFormat="1" x14ac:dyDescent="0.2"/>
    <row r="20" spans="1:4" s="61" customFormat="1" x14ac:dyDescent="0.2"/>
    <row r="21" spans="1:4" s="4" customFormat="1" x14ac:dyDescent="0.2">
      <c r="A21" s="5" t="s">
        <v>7</v>
      </c>
    </row>
    <row r="22" spans="1:4" s="19" customFormat="1" x14ac:dyDescent="0.2">
      <c r="A22" s="59" t="s">
        <v>186</v>
      </c>
      <c r="B22" s="59" t="s">
        <v>187</v>
      </c>
      <c r="C22" s="59" t="s">
        <v>188</v>
      </c>
      <c r="D22" s="66" t="s">
        <v>189</v>
      </c>
    </row>
    <row r="23" spans="1:4" x14ac:dyDescent="0.2">
      <c r="A23" s="94" t="s">
        <v>234</v>
      </c>
      <c r="B23" s="95" t="s">
        <v>70</v>
      </c>
      <c r="C23" s="95">
        <v>2283</v>
      </c>
      <c r="D23" s="96">
        <v>0.357444809769845</v>
      </c>
    </row>
    <row r="24" spans="1:4" x14ac:dyDescent="0.2">
      <c r="A24" s="67" t="s">
        <v>243</v>
      </c>
      <c r="B24" s="65" t="s">
        <v>79</v>
      </c>
      <c r="C24" s="65">
        <v>601</v>
      </c>
      <c r="D24" s="75">
        <v>9.4097385313918896E-2</v>
      </c>
    </row>
    <row r="25" spans="1:4" x14ac:dyDescent="0.2">
      <c r="A25" s="67" t="s">
        <v>257</v>
      </c>
      <c r="B25" s="65" t="s">
        <v>93</v>
      </c>
      <c r="C25" s="65">
        <v>594</v>
      </c>
      <c r="D25" s="75">
        <v>9.3001409112259278E-2</v>
      </c>
    </row>
    <row r="26" spans="1:4" x14ac:dyDescent="0.2">
      <c r="A26" s="67" t="s">
        <v>233</v>
      </c>
      <c r="B26" s="65" t="s">
        <v>69</v>
      </c>
      <c r="C26" s="65">
        <v>397</v>
      </c>
      <c r="D26" s="75">
        <v>6.2157507436981368E-2</v>
      </c>
    </row>
    <row r="27" spans="1:4" x14ac:dyDescent="0.2">
      <c r="A27" s="67" t="s">
        <v>235</v>
      </c>
      <c r="B27" s="65" t="s">
        <v>71</v>
      </c>
      <c r="C27" s="65">
        <v>342</v>
      </c>
      <c r="D27" s="75">
        <v>5.3546265852512917E-2</v>
      </c>
    </row>
    <row r="28" spans="1:4" x14ac:dyDescent="0.2">
      <c r="A28" s="67" t="s">
        <v>267</v>
      </c>
      <c r="B28" s="65" t="s">
        <v>103</v>
      </c>
      <c r="C28" s="65">
        <v>310</v>
      </c>
      <c r="D28" s="75">
        <v>4.8536088930640361E-2</v>
      </c>
    </row>
    <row r="29" spans="1:4" x14ac:dyDescent="0.2">
      <c r="A29" s="67" t="s">
        <v>261</v>
      </c>
      <c r="B29" s="65" t="s">
        <v>97</v>
      </c>
      <c r="C29" s="65">
        <v>216</v>
      </c>
      <c r="D29" s="75">
        <v>3.3818694222639736E-2</v>
      </c>
    </row>
    <row r="30" spans="1:4" x14ac:dyDescent="0.2">
      <c r="A30" s="67" t="s">
        <v>279</v>
      </c>
      <c r="B30" s="65" t="s">
        <v>115</v>
      </c>
      <c r="C30" s="65">
        <v>184</v>
      </c>
      <c r="D30" s="75">
        <v>2.8808517300767184E-2</v>
      </c>
    </row>
    <row r="31" spans="1:4" x14ac:dyDescent="0.2">
      <c r="A31" s="67" t="s">
        <v>272</v>
      </c>
      <c r="B31" s="65" t="s">
        <v>108</v>
      </c>
      <c r="C31" s="65">
        <v>109</v>
      </c>
      <c r="D31" s="75">
        <v>1.7065915140128386E-2</v>
      </c>
    </row>
    <row r="32" spans="1:4" x14ac:dyDescent="0.2">
      <c r="A32" s="67" t="s">
        <v>239</v>
      </c>
      <c r="B32" s="65" t="s">
        <v>75</v>
      </c>
      <c r="C32" s="65">
        <v>86</v>
      </c>
      <c r="D32" s="75">
        <v>1.3464850477532488E-2</v>
      </c>
    </row>
    <row r="33" spans="1:4" x14ac:dyDescent="0.2">
      <c r="A33" s="67" t="s">
        <v>297</v>
      </c>
      <c r="B33" s="65" t="s">
        <v>80</v>
      </c>
      <c r="C33" s="65">
        <v>84</v>
      </c>
      <c r="D33" s="75">
        <v>1.3151714419915453E-2</v>
      </c>
    </row>
    <row r="34" spans="1:4" x14ac:dyDescent="0.2">
      <c r="A34" s="67" t="s">
        <v>270</v>
      </c>
      <c r="B34" s="65" t="s">
        <v>106</v>
      </c>
      <c r="C34" s="65">
        <v>76</v>
      </c>
      <c r="D34" s="75">
        <v>1.1899170189447314E-2</v>
      </c>
    </row>
    <row r="35" spans="1:4" s="61" customFormat="1" x14ac:dyDescent="0.2">
      <c r="A35" s="67" t="s">
        <v>240</v>
      </c>
      <c r="B35" s="65" t="s">
        <v>76</v>
      </c>
      <c r="C35" s="65">
        <v>72</v>
      </c>
      <c r="D35" s="75">
        <v>1.1272898074213245E-2</v>
      </c>
    </row>
    <row r="36" spans="1:4" s="61" customFormat="1" x14ac:dyDescent="0.2">
      <c r="A36" s="67" t="s">
        <v>249</v>
      </c>
      <c r="B36" s="65" t="s">
        <v>85</v>
      </c>
      <c r="C36" s="65">
        <v>71</v>
      </c>
      <c r="D36" s="75">
        <v>1.1116330045404728E-2</v>
      </c>
    </row>
    <row r="37" spans="1:4" s="61" customFormat="1" x14ac:dyDescent="0.2">
      <c r="A37" s="68" t="s">
        <v>241</v>
      </c>
      <c r="B37" s="69" t="s">
        <v>77</v>
      </c>
      <c r="C37" s="69">
        <v>64</v>
      </c>
      <c r="D37" s="76">
        <v>1.0020353843745108E-2</v>
      </c>
    </row>
    <row r="38" spans="1:4" s="61" customFormat="1" x14ac:dyDescent="0.2">
      <c r="A38" s="97" t="s">
        <v>10</v>
      </c>
      <c r="B38" s="98"/>
      <c r="C38" s="98">
        <f>SUM(C23:C37)</f>
        <v>5489</v>
      </c>
      <c r="D38" s="99">
        <f>SUM(D23:D37)</f>
        <v>0.85940191012995137</v>
      </c>
    </row>
    <row r="39" spans="1:4" s="61" customFormat="1" x14ac:dyDescent="0.2"/>
    <row r="41" spans="1:4" s="4" customFormat="1" x14ac:dyDescent="0.2">
      <c r="A41" s="5" t="s">
        <v>8</v>
      </c>
    </row>
    <row r="42" spans="1:4" s="19" customFormat="1" x14ac:dyDescent="0.2">
      <c r="A42" s="59" t="s">
        <v>186</v>
      </c>
      <c r="B42" s="59" t="s">
        <v>187</v>
      </c>
      <c r="C42" s="59" t="s">
        <v>188</v>
      </c>
      <c r="D42" s="66" t="s">
        <v>189</v>
      </c>
    </row>
    <row r="43" spans="1:4" x14ac:dyDescent="0.2">
      <c r="A43" s="94" t="s">
        <v>241</v>
      </c>
      <c r="B43" s="95" t="s">
        <v>77</v>
      </c>
      <c r="C43" s="95">
        <v>4333</v>
      </c>
      <c r="D43" s="96">
        <v>0.16673721476122677</v>
      </c>
    </row>
    <row r="44" spans="1:4" x14ac:dyDescent="0.2">
      <c r="A44" s="67" t="s">
        <v>234</v>
      </c>
      <c r="B44" s="65" t="s">
        <v>70</v>
      </c>
      <c r="C44" s="65">
        <v>3689</v>
      </c>
      <c r="D44" s="75">
        <v>0.14195559318120599</v>
      </c>
    </row>
    <row r="45" spans="1:4" x14ac:dyDescent="0.2">
      <c r="A45" s="67" t="s">
        <v>235</v>
      </c>
      <c r="B45" s="65" t="s">
        <v>71</v>
      </c>
      <c r="C45" s="65">
        <v>3631</v>
      </c>
      <c r="D45" s="75">
        <v>0.13972370800785008</v>
      </c>
    </row>
    <row r="46" spans="1:4" x14ac:dyDescent="0.2">
      <c r="A46" s="67" t="s">
        <v>257</v>
      </c>
      <c r="B46" s="65" t="s">
        <v>93</v>
      </c>
      <c r="C46" s="65">
        <v>3015</v>
      </c>
      <c r="D46" s="75">
        <v>0.11601954823565629</v>
      </c>
    </row>
    <row r="47" spans="1:4" x14ac:dyDescent="0.2">
      <c r="A47" s="67" t="s">
        <v>238</v>
      </c>
      <c r="B47" s="65" t="s">
        <v>74</v>
      </c>
      <c r="C47" s="65">
        <v>1427</v>
      </c>
      <c r="D47" s="75">
        <v>5.4912071420325545E-2</v>
      </c>
    </row>
    <row r="48" spans="1:4" x14ac:dyDescent="0.2">
      <c r="A48" s="67" t="s">
        <v>251</v>
      </c>
      <c r="B48" s="65" t="s">
        <v>87</v>
      </c>
      <c r="C48" s="65">
        <v>1209</v>
      </c>
      <c r="D48" s="75">
        <v>4.652326163081541E-2</v>
      </c>
    </row>
    <row r="49" spans="1:4" x14ac:dyDescent="0.2">
      <c r="A49" s="67" t="s">
        <v>330</v>
      </c>
      <c r="B49" s="65" t="s">
        <v>164</v>
      </c>
      <c r="C49" s="65">
        <v>1153</v>
      </c>
      <c r="D49" s="75">
        <v>4.4368338015161428E-2</v>
      </c>
    </row>
    <row r="50" spans="1:4" x14ac:dyDescent="0.2">
      <c r="A50" s="67" t="s">
        <v>233</v>
      </c>
      <c r="B50" s="65" t="s">
        <v>69</v>
      </c>
      <c r="C50" s="65">
        <v>996</v>
      </c>
      <c r="D50" s="75">
        <v>3.8326855735560085E-2</v>
      </c>
    </row>
    <row r="51" spans="1:4" x14ac:dyDescent="0.2">
      <c r="A51" s="67" t="s">
        <v>256</v>
      </c>
      <c r="B51" s="65" t="s">
        <v>92</v>
      </c>
      <c r="C51" s="65">
        <v>923</v>
      </c>
      <c r="D51" s="75">
        <v>3.5517758879439719E-2</v>
      </c>
    </row>
    <row r="52" spans="1:4" x14ac:dyDescent="0.2">
      <c r="A52" s="67" t="s">
        <v>243</v>
      </c>
      <c r="B52" s="65" t="s">
        <v>79</v>
      </c>
      <c r="C52" s="65">
        <v>863</v>
      </c>
      <c r="D52" s="75">
        <v>3.3208912148381883E-2</v>
      </c>
    </row>
    <row r="53" spans="1:4" x14ac:dyDescent="0.2">
      <c r="A53" s="67" t="s">
        <v>239</v>
      </c>
      <c r="B53" s="65" t="s">
        <v>75</v>
      </c>
      <c r="C53" s="65">
        <v>481</v>
      </c>
      <c r="D53" s="75">
        <v>1.8509254627313655E-2</v>
      </c>
    </row>
    <row r="54" spans="1:4" x14ac:dyDescent="0.2">
      <c r="A54" s="67" t="s">
        <v>301</v>
      </c>
      <c r="B54" s="65" t="s">
        <v>136</v>
      </c>
      <c r="C54" s="65">
        <v>410</v>
      </c>
      <c r="D54" s="75">
        <v>1.5777119328895216E-2</v>
      </c>
    </row>
    <row r="55" spans="1:4" s="61" customFormat="1" x14ac:dyDescent="0.2">
      <c r="A55" s="67" t="s">
        <v>277</v>
      </c>
      <c r="B55" s="65" t="s">
        <v>113</v>
      </c>
      <c r="C55" s="65">
        <v>372</v>
      </c>
      <c r="D55" s="75">
        <v>1.4314849732558588E-2</v>
      </c>
    </row>
    <row r="56" spans="1:4" s="61" customFormat="1" x14ac:dyDescent="0.2">
      <c r="A56" s="67" t="s">
        <v>267</v>
      </c>
      <c r="B56" s="65" t="s">
        <v>103</v>
      </c>
      <c r="C56" s="65">
        <v>356</v>
      </c>
      <c r="D56" s="75">
        <v>1.3699157270943164E-2</v>
      </c>
    </row>
    <row r="57" spans="1:4" s="61" customFormat="1" x14ac:dyDescent="0.2">
      <c r="A57" s="68" t="s">
        <v>263</v>
      </c>
      <c r="B57" s="69" t="s">
        <v>99</v>
      </c>
      <c r="C57" s="69">
        <v>289</v>
      </c>
      <c r="D57" s="76">
        <v>1.1120945087928579E-2</v>
      </c>
    </row>
    <row r="58" spans="1:4" s="61" customFormat="1" x14ac:dyDescent="0.2">
      <c r="A58" s="97" t="s">
        <v>10</v>
      </c>
      <c r="B58" s="98"/>
      <c r="C58" s="98">
        <f>SUM(C43:C57)</f>
        <v>23147</v>
      </c>
      <c r="D58" s="99">
        <f>SUM(D43:D57)</f>
        <v>0.89071458806326242</v>
      </c>
    </row>
    <row r="59" spans="1:4" s="61" customFormat="1" x14ac:dyDescent="0.2">
      <c r="A59" s="11"/>
      <c r="B59" s="70"/>
      <c r="C59" s="11"/>
      <c r="D59" s="60"/>
    </row>
    <row r="61" spans="1:4" s="4" customFormat="1" x14ac:dyDescent="0.2">
      <c r="A61" s="5" t="s">
        <v>9</v>
      </c>
    </row>
    <row r="62" spans="1:4" s="19" customFormat="1" x14ac:dyDescent="0.2">
      <c r="A62" s="59" t="s">
        <v>186</v>
      </c>
      <c r="B62" s="59" t="s">
        <v>187</v>
      </c>
      <c r="C62" s="59" t="s">
        <v>188</v>
      </c>
      <c r="D62" s="66" t="s">
        <v>189</v>
      </c>
    </row>
    <row r="63" spans="1:4" x14ac:dyDescent="0.2">
      <c r="A63" s="94" t="s">
        <v>233</v>
      </c>
      <c r="B63" s="95" t="s">
        <v>69</v>
      </c>
      <c r="C63" s="95">
        <v>15769</v>
      </c>
      <c r="D63" s="96">
        <v>0.17869162691082982</v>
      </c>
    </row>
    <row r="64" spans="1:4" x14ac:dyDescent="0.2">
      <c r="A64" s="67" t="s">
        <v>271</v>
      </c>
      <c r="B64" s="65" t="s">
        <v>107</v>
      </c>
      <c r="C64" s="65">
        <v>12168</v>
      </c>
      <c r="D64" s="75">
        <v>0.13788570716284973</v>
      </c>
    </row>
    <row r="65" spans="1:4" x14ac:dyDescent="0.2">
      <c r="A65" s="67" t="s">
        <v>283</v>
      </c>
      <c r="B65" s="65" t="s">
        <v>119</v>
      </c>
      <c r="C65" s="65">
        <v>10285</v>
      </c>
      <c r="D65" s="75">
        <v>0.11654787131573878</v>
      </c>
    </row>
    <row r="66" spans="1:4" x14ac:dyDescent="0.2">
      <c r="A66" s="67" t="s">
        <v>235</v>
      </c>
      <c r="B66" s="65" t="s">
        <v>71</v>
      </c>
      <c r="C66" s="65">
        <v>6562</v>
      </c>
      <c r="D66" s="75">
        <v>7.4359468310537469E-2</v>
      </c>
    </row>
    <row r="67" spans="1:4" x14ac:dyDescent="0.2">
      <c r="A67" s="67" t="s">
        <v>246</v>
      </c>
      <c r="B67" s="65" t="s">
        <v>82</v>
      </c>
      <c r="C67" s="65">
        <v>3928</v>
      </c>
      <c r="D67" s="75">
        <v>4.451142815053203E-2</v>
      </c>
    </row>
    <row r="68" spans="1:4" x14ac:dyDescent="0.2">
      <c r="A68" s="67" t="s">
        <v>251</v>
      </c>
      <c r="B68" s="65" t="s">
        <v>87</v>
      </c>
      <c r="C68" s="65">
        <v>3843</v>
      </c>
      <c r="D68" s="75">
        <v>4.3548222602468073E-2</v>
      </c>
    </row>
    <row r="69" spans="1:4" x14ac:dyDescent="0.2">
      <c r="A69" s="67" t="s">
        <v>243</v>
      </c>
      <c r="B69" s="65" t="s">
        <v>79</v>
      </c>
      <c r="C69" s="65">
        <v>3417</v>
      </c>
      <c r="D69" s="75">
        <v>3.8720863032171066E-2</v>
      </c>
    </row>
    <row r="70" spans="1:4" x14ac:dyDescent="0.2">
      <c r="A70" s="67" t="s">
        <v>245</v>
      </c>
      <c r="B70" s="65" t="s">
        <v>81</v>
      </c>
      <c r="C70" s="65">
        <v>3041</v>
      </c>
      <c r="D70" s="75">
        <v>3.446009496073521E-2</v>
      </c>
    </row>
    <row r="71" spans="1:4" x14ac:dyDescent="0.2">
      <c r="A71" s="67" t="s">
        <v>326</v>
      </c>
      <c r="B71" s="65" t="s">
        <v>160</v>
      </c>
      <c r="C71" s="65">
        <v>2890</v>
      </c>
      <c r="D71" s="75">
        <v>3.2748988634174532E-2</v>
      </c>
    </row>
    <row r="72" spans="1:4" x14ac:dyDescent="0.2">
      <c r="A72" s="67" t="s">
        <v>239</v>
      </c>
      <c r="B72" s="65" t="s">
        <v>75</v>
      </c>
      <c r="C72" s="65">
        <v>1703</v>
      </c>
      <c r="D72" s="75">
        <v>1.9298106451210807E-2</v>
      </c>
    </row>
    <row r="73" spans="1:4" x14ac:dyDescent="0.2">
      <c r="A73" s="67" t="s">
        <v>257</v>
      </c>
      <c r="B73" s="65" t="s">
        <v>93</v>
      </c>
      <c r="C73" s="65">
        <v>1515</v>
      </c>
      <c r="D73" s="75">
        <v>1.716772241549288E-2</v>
      </c>
    </row>
    <row r="74" spans="1:4" x14ac:dyDescent="0.2">
      <c r="A74" s="67" t="s">
        <v>261</v>
      </c>
      <c r="B74" s="65" t="s">
        <v>97</v>
      </c>
      <c r="C74" s="65">
        <v>1474</v>
      </c>
      <c r="D74" s="75">
        <v>1.6703117386426734E-2</v>
      </c>
    </row>
    <row r="75" spans="1:4" x14ac:dyDescent="0.2">
      <c r="A75" s="67" t="s">
        <v>234</v>
      </c>
      <c r="B75" s="65" t="s">
        <v>70</v>
      </c>
      <c r="C75" s="65">
        <v>1420</v>
      </c>
      <c r="D75" s="75">
        <v>1.609119856765669E-2</v>
      </c>
    </row>
    <row r="76" spans="1:4" x14ac:dyDescent="0.2">
      <c r="A76" s="67" t="s">
        <v>264</v>
      </c>
      <c r="B76" s="65" t="s">
        <v>100</v>
      </c>
      <c r="C76" s="65">
        <v>1176</v>
      </c>
      <c r="D76" s="75">
        <v>1.3326232053214274E-2</v>
      </c>
    </row>
    <row r="77" spans="1:4" x14ac:dyDescent="0.2">
      <c r="A77" s="68" t="s">
        <v>236</v>
      </c>
      <c r="B77" s="69" t="s">
        <v>72</v>
      </c>
      <c r="C77" s="69">
        <v>1136</v>
      </c>
      <c r="D77" s="76">
        <v>1.2872958854125352E-2</v>
      </c>
    </row>
    <row r="78" spans="1:4" x14ac:dyDescent="0.2">
      <c r="A78" s="97" t="s">
        <v>10</v>
      </c>
      <c r="B78" s="98"/>
      <c r="C78" s="98">
        <f>SUM(C63:C77)</f>
        <v>70327</v>
      </c>
      <c r="D78" s="99">
        <f>SUM(D63:D77)</f>
        <v>0.79693360680816339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H15" sqref="H15"/>
    </sheetView>
  </sheetViews>
  <sheetFormatPr defaultRowHeight="12.75" x14ac:dyDescent="0.2"/>
  <cols>
    <col min="1" max="1" width="18.7109375" style="105" bestFit="1" customWidth="1"/>
    <col min="2" max="2" width="47.28515625" style="105" customWidth="1"/>
    <col min="3" max="3" width="10.28515625" style="145" customWidth="1"/>
    <col min="4" max="4" width="15.5703125" style="105" bestFit="1" customWidth="1"/>
    <col min="5" max="5" width="10.5703125" style="105" bestFit="1" customWidth="1"/>
    <col min="6" max="7" width="9.140625" style="105"/>
    <col min="8" max="8" width="12.5703125" style="105" bestFit="1" customWidth="1"/>
    <col min="9" max="9" width="21.7109375" style="105" customWidth="1"/>
    <col min="10" max="10" width="9.140625" style="105"/>
    <col min="11" max="11" width="15.42578125" style="105" bestFit="1" customWidth="1"/>
    <col min="12" max="16384" width="9.140625" style="105"/>
  </cols>
  <sheetData>
    <row r="1" spans="1:12" x14ac:dyDescent="0.2">
      <c r="A1" s="21"/>
      <c r="B1" s="291" t="s">
        <v>3</v>
      </c>
      <c r="C1" s="135" t="s">
        <v>8</v>
      </c>
      <c r="D1" s="21" t="s">
        <v>9</v>
      </c>
      <c r="E1" s="21" t="s">
        <v>7</v>
      </c>
    </row>
    <row r="2" spans="1:12" x14ac:dyDescent="0.2">
      <c r="A2" s="21" t="s">
        <v>194</v>
      </c>
      <c r="B2" s="21">
        <v>152</v>
      </c>
      <c r="C2" s="135">
        <v>33</v>
      </c>
      <c r="D2" s="22">
        <v>151</v>
      </c>
      <c r="E2" s="21">
        <v>7</v>
      </c>
    </row>
    <row r="3" spans="1:12" x14ac:dyDescent="0.2">
      <c r="A3" s="290" t="s">
        <v>361</v>
      </c>
      <c r="B3" s="292">
        <v>21190</v>
      </c>
      <c r="C3" s="292">
        <v>25987</v>
      </c>
      <c r="D3" s="292">
        <v>88387</v>
      </c>
      <c r="E3" s="292">
        <v>6387</v>
      </c>
    </row>
    <row r="4" spans="1:12" x14ac:dyDescent="0.2">
      <c r="A4" s="290" t="s">
        <v>362</v>
      </c>
      <c r="B4" s="292">
        <f>B3/B2</f>
        <v>139.40789473684211</v>
      </c>
      <c r="C4" s="292">
        <f t="shared" ref="C4:E4" si="0">C3/C2</f>
        <v>787.4848484848485</v>
      </c>
      <c r="D4" s="292">
        <f t="shared" si="0"/>
        <v>585.34437086092714</v>
      </c>
      <c r="E4" s="292">
        <f t="shared" si="0"/>
        <v>912.42857142857144</v>
      </c>
      <c r="H4" s="105" t="s">
        <v>363</v>
      </c>
    </row>
    <row r="6" spans="1:12" s="5" customFormat="1" x14ac:dyDescent="0.2">
      <c r="A6" s="5" t="s">
        <v>3</v>
      </c>
      <c r="C6" s="136"/>
    </row>
    <row r="7" spans="1:12" s="19" customFormat="1" x14ac:dyDescent="0.2">
      <c r="A7" s="22" t="s">
        <v>186</v>
      </c>
      <c r="B7" s="22" t="s">
        <v>187</v>
      </c>
      <c r="C7" s="137" t="s">
        <v>188</v>
      </c>
      <c r="D7" s="22" t="s">
        <v>351</v>
      </c>
      <c r="E7" s="22" t="s">
        <v>189</v>
      </c>
    </row>
    <row r="8" spans="1:12" x14ac:dyDescent="0.2">
      <c r="A8" s="108" t="s">
        <v>233</v>
      </c>
      <c r="B8" s="108" t="s">
        <v>69</v>
      </c>
      <c r="C8" s="138">
        <v>5146</v>
      </c>
      <c r="D8" s="109">
        <f>C8/$B$2</f>
        <v>33.85526315789474</v>
      </c>
      <c r="E8" s="110">
        <v>0.24285040113260972</v>
      </c>
      <c r="H8" s="22" t="s">
        <v>186</v>
      </c>
      <c r="I8" s="22" t="s">
        <v>187</v>
      </c>
      <c r="J8" s="137" t="s">
        <v>188</v>
      </c>
      <c r="K8" s="22" t="s">
        <v>351</v>
      </c>
      <c r="L8" s="22" t="s">
        <v>189</v>
      </c>
    </row>
    <row r="9" spans="1:12" ht="14.25" x14ac:dyDescent="0.2">
      <c r="A9" s="108" t="s">
        <v>234</v>
      </c>
      <c r="B9" s="108" t="s">
        <v>70</v>
      </c>
      <c r="C9" s="138">
        <v>2121</v>
      </c>
      <c r="D9" s="109">
        <f t="shared" ref="D9:D22" si="1">C9/$B$2</f>
        <v>13.953947368421053</v>
      </c>
      <c r="E9" s="110">
        <v>0.1000943841434639</v>
      </c>
      <c r="H9" s="284" t="s">
        <v>271</v>
      </c>
      <c r="I9" s="289" t="s">
        <v>107</v>
      </c>
      <c r="J9" s="285">
        <v>105</v>
      </c>
      <c r="K9" s="296">
        <f>J9/B2</f>
        <v>0.69078947368421051</v>
      </c>
      <c r="L9" s="297">
        <f>K9/D23</f>
        <v>6.7698259187620891E-3</v>
      </c>
    </row>
    <row r="10" spans="1:12" ht="14.25" x14ac:dyDescent="0.2">
      <c r="A10" s="108" t="s">
        <v>235</v>
      </c>
      <c r="B10" s="108" t="s">
        <v>71</v>
      </c>
      <c r="C10" s="138">
        <v>1099</v>
      </c>
      <c r="D10" s="109">
        <f t="shared" si="1"/>
        <v>7.2302631578947372</v>
      </c>
      <c r="E10" s="110">
        <v>5.1864086833411989E-2</v>
      </c>
      <c r="H10" s="284" t="s">
        <v>251</v>
      </c>
      <c r="I10" s="289" t="s">
        <v>87</v>
      </c>
      <c r="J10" s="285">
        <v>294</v>
      </c>
      <c r="K10" s="296">
        <f>J10/B2</f>
        <v>1.9342105263157894</v>
      </c>
      <c r="L10" s="297">
        <f>K10/D23</f>
        <v>1.8955512572533851E-2</v>
      </c>
    </row>
    <row r="11" spans="1:12" ht="14.25" x14ac:dyDescent="0.2">
      <c r="A11" s="108" t="s">
        <v>236</v>
      </c>
      <c r="B11" s="108" t="s">
        <v>72</v>
      </c>
      <c r="C11" s="138">
        <v>1038</v>
      </c>
      <c r="D11" s="109">
        <f t="shared" si="1"/>
        <v>6.8289473684210522</v>
      </c>
      <c r="E11" s="110">
        <v>4.8985370457763099E-2</v>
      </c>
      <c r="H11" s="298">
        <v>4</v>
      </c>
      <c r="I11" s="289" t="s">
        <v>93</v>
      </c>
      <c r="J11" s="285">
        <v>213</v>
      </c>
      <c r="K11" s="296">
        <f>J11/B2</f>
        <v>1.4013157894736843</v>
      </c>
      <c r="L11" s="297">
        <f>K11/D23</f>
        <v>1.3733075435203097E-2</v>
      </c>
    </row>
    <row r="12" spans="1:12" ht="14.25" x14ac:dyDescent="0.2">
      <c r="A12" s="108" t="s">
        <v>237</v>
      </c>
      <c r="B12" s="108" t="s">
        <v>73</v>
      </c>
      <c r="C12" s="138">
        <v>1036</v>
      </c>
      <c r="D12" s="109">
        <f t="shared" si="1"/>
        <v>6.8157894736842106</v>
      </c>
      <c r="E12" s="110">
        <v>4.8890986314299195E-2</v>
      </c>
      <c r="H12" s="298">
        <v>91</v>
      </c>
      <c r="I12" s="289" t="s">
        <v>92</v>
      </c>
      <c r="J12" s="285">
        <v>219</v>
      </c>
      <c r="K12" s="296">
        <f>J12/$B$2</f>
        <v>1.4407894736842106</v>
      </c>
      <c r="L12" s="297">
        <f>K12/$D$23</f>
        <v>1.411992263056093E-2</v>
      </c>
    </row>
    <row r="13" spans="1:12" ht="14.25" x14ac:dyDescent="0.2">
      <c r="A13" s="108" t="s">
        <v>238</v>
      </c>
      <c r="B13" s="108" t="s">
        <v>74</v>
      </c>
      <c r="C13" s="138">
        <v>820</v>
      </c>
      <c r="D13" s="109">
        <f t="shared" si="1"/>
        <v>5.3947368421052628</v>
      </c>
      <c r="E13" s="110">
        <v>3.8697498820198205E-2</v>
      </c>
      <c r="H13" s="298">
        <v>78</v>
      </c>
      <c r="I13" s="289" t="s">
        <v>103</v>
      </c>
      <c r="J13" s="285">
        <v>113</v>
      </c>
      <c r="K13" s="296">
        <f>J13/$B$2</f>
        <v>0.74342105263157898</v>
      </c>
      <c r="L13" s="297">
        <f>K13/$D$23</f>
        <v>7.285622179239201E-3</v>
      </c>
    </row>
    <row r="14" spans="1:12" x14ac:dyDescent="0.2">
      <c r="A14" s="108" t="s">
        <v>239</v>
      </c>
      <c r="B14" s="108" t="s">
        <v>75</v>
      </c>
      <c r="C14" s="138">
        <v>656</v>
      </c>
      <c r="D14" s="109">
        <f t="shared" si="1"/>
        <v>4.3157894736842106</v>
      </c>
      <c r="E14" s="110">
        <v>3.0957999056158564E-2</v>
      </c>
    </row>
    <row r="15" spans="1:12" x14ac:dyDescent="0.2">
      <c r="A15" s="108" t="s">
        <v>240</v>
      </c>
      <c r="B15" s="108" t="s">
        <v>76</v>
      </c>
      <c r="C15" s="138">
        <v>582</v>
      </c>
      <c r="D15" s="109">
        <f t="shared" si="1"/>
        <v>3.8289473684210527</v>
      </c>
      <c r="E15" s="110">
        <v>2.7465785747994336E-2</v>
      </c>
    </row>
    <row r="16" spans="1:12" x14ac:dyDescent="0.2">
      <c r="A16" s="108" t="s">
        <v>241</v>
      </c>
      <c r="B16" s="108" t="s">
        <v>77</v>
      </c>
      <c r="C16" s="138">
        <v>498</v>
      </c>
      <c r="D16" s="109">
        <f t="shared" si="1"/>
        <v>3.2763157894736841</v>
      </c>
      <c r="E16" s="110">
        <v>2.3501651722510619E-2</v>
      </c>
    </row>
    <row r="17" spans="1:12" x14ac:dyDescent="0.2">
      <c r="A17" s="108" t="s">
        <v>242</v>
      </c>
      <c r="B17" s="108" t="s">
        <v>78</v>
      </c>
      <c r="C17" s="138">
        <v>490</v>
      </c>
      <c r="D17" s="109">
        <f t="shared" si="1"/>
        <v>3.2236842105263159</v>
      </c>
      <c r="E17" s="110">
        <v>2.3124115148655026E-2</v>
      </c>
    </row>
    <row r="18" spans="1:12" x14ac:dyDescent="0.2">
      <c r="A18" s="108" t="s">
        <v>243</v>
      </c>
      <c r="B18" s="108" t="s">
        <v>79</v>
      </c>
      <c r="C18" s="138">
        <v>486</v>
      </c>
      <c r="D18" s="109">
        <f t="shared" si="1"/>
        <v>3.1973684210526314</v>
      </c>
      <c r="E18" s="110">
        <v>2.293534686172723E-2</v>
      </c>
    </row>
    <row r="19" spans="1:12" x14ac:dyDescent="0.2">
      <c r="A19" s="108" t="s">
        <v>244</v>
      </c>
      <c r="B19" s="108" t="s">
        <v>80</v>
      </c>
      <c r="C19" s="138">
        <v>416</v>
      </c>
      <c r="D19" s="109">
        <f t="shared" si="1"/>
        <v>2.736842105263158</v>
      </c>
      <c r="E19" s="110">
        <v>1.9631901840490799E-2</v>
      </c>
    </row>
    <row r="20" spans="1:12" x14ac:dyDescent="0.2">
      <c r="A20" s="108" t="s">
        <v>245</v>
      </c>
      <c r="B20" s="108" t="s">
        <v>81</v>
      </c>
      <c r="C20" s="138">
        <v>393</v>
      </c>
      <c r="D20" s="109">
        <f t="shared" si="1"/>
        <v>2.5855263157894739</v>
      </c>
      <c r="E20" s="110">
        <v>1.8546484190655969E-2</v>
      </c>
    </row>
    <row r="21" spans="1:12" x14ac:dyDescent="0.2">
      <c r="A21" s="108" t="s">
        <v>246</v>
      </c>
      <c r="B21" s="108" t="s">
        <v>82</v>
      </c>
      <c r="C21" s="138">
        <v>368</v>
      </c>
      <c r="D21" s="109">
        <f t="shared" si="1"/>
        <v>2.4210526315789473</v>
      </c>
      <c r="E21" s="110">
        <v>1.7366682397357246E-2</v>
      </c>
    </row>
    <row r="22" spans="1:12" x14ac:dyDescent="0.2">
      <c r="A22" s="108" t="s">
        <v>247</v>
      </c>
      <c r="B22" s="108" t="s">
        <v>83</v>
      </c>
      <c r="C22" s="138">
        <v>361</v>
      </c>
      <c r="D22" s="109">
        <f t="shared" si="1"/>
        <v>2.375</v>
      </c>
      <c r="E22" s="110">
        <v>1.7036337895233601E-2</v>
      </c>
    </row>
    <row r="23" spans="1:12" x14ac:dyDescent="0.2">
      <c r="A23" s="22" t="s">
        <v>10</v>
      </c>
      <c r="B23" s="21"/>
      <c r="C23" s="135">
        <f>SUM(C8:C22)</f>
        <v>15510</v>
      </c>
      <c r="D23" s="109">
        <f>C23/$B$2</f>
        <v>102.03947368421052</v>
      </c>
      <c r="E23" s="111">
        <f>SUM(E8:E22)</f>
        <v>0.73194903256252952</v>
      </c>
    </row>
    <row r="25" spans="1:12" s="4" customFormat="1" x14ac:dyDescent="0.2">
      <c r="A25" s="5" t="s">
        <v>7</v>
      </c>
      <c r="C25" s="139"/>
    </row>
    <row r="26" spans="1:12" s="19" customFormat="1" x14ac:dyDescent="0.2">
      <c r="A26" s="59" t="s">
        <v>186</v>
      </c>
      <c r="B26" s="59" t="s">
        <v>187</v>
      </c>
      <c r="C26" s="140" t="s">
        <v>188</v>
      </c>
      <c r="D26" s="22" t="s">
        <v>351</v>
      </c>
      <c r="E26" s="66" t="s">
        <v>189</v>
      </c>
    </row>
    <row r="27" spans="1:12" x14ac:dyDescent="0.2">
      <c r="A27" s="94" t="s">
        <v>234</v>
      </c>
      <c r="B27" s="95" t="s">
        <v>70</v>
      </c>
      <c r="C27" s="141">
        <v>2283</v>
      </c>
      <c r="D27" s="106">
        <f>C27/$E$2</f>
        <v>326.14285714285717</v>
      </c>
      <c r="E27" s="96">
        <v>0.357444809769845</v>
      </c>
    </row>
    <row r="28" spans="1:12" x14ac:dyDescent="0.2">
      <c r="A28" s="67" t="s">
        <v>243</v>
      </c>
      <c r="B28" s="65" t="s">
        <v>79</v>
      </c>
      <c r="C28" s="142">
        <v>601</v>
      </c>
      <c r="D28" s="106">
        <f t="shared" ref="D28:D42" si="2">C28/$E$2</f>
        <v>85.857142857142861</v>
      </c>
      <c r="E28" s="75">
        <v>9.4097385313918896E-2</v>
      </c>
      <c r="H28" s="22" t="s">
        <v>186</v>
      </c>
      <c r="I28" s="22" t="s">
        <v>187</v>
      </c>
      <c r="J28" s="137" t="s">
        <v>188</v>
      </c>
      <c r="K28" s="22" t="s">
        <v>351</v>
      </c>
      <c r="L28" s="22" t="s">
        <v>189</v>
      </c>
    </row>
    <row r="29" spans="1:12" ht="14.25" x14ac:dyDescent="0.2">
      <c r="A29" s="67" t="s">
        <v>257</v>
      </c>
      <c r="B29" s="65" t="s">
        <v>93</v>
      </c>
      <c r="C29" s="142">
        <v>594</v>
      </c>
      <c r="D29" s="106">
        <f t="shared" si="2"/>
        <v>84.857142857142861</v>
      </c>
      <c r="E29" s="75">
        <v>9.3001409112259278E-2</v>
      </c>
      <c r="H29" s="284" t="s">
        <v>238</v>
      </c>
      <c r="I29" s="284" t="s">
        <v>74</v>
      </c>
      <c r="J29" s="285">
        <v>3</v>
      </c>
      <c r="K29" s="288">
        <f>J29/E2</f>
        <v>0.42857142857142855</v>
      </c>
      <c r="L29" s="287">
        <f>K29/D42</f>
        <v>5.465476407360175E-4</v>
      </c>
    </row>
    <row r="30" spans="1:12" ht="14.25" x14ac:dyDescent="0.2">
      <c r="A30" s="67" t="s">
        <v>233</v>
      </c>
      <c r="B30" s="65" t="s">
        <v>69</v>
      </c>
      <c r="C30" s="142">
        <v>397</v>
      </c>
      <c r="D30" s="106">
        <f t="shared" si="2"/>
        <v>56.714285714285715</v>
      </c>
      <c r="E30" s="75">
        <v>6.2157507436981368E-2</v>
      </c>
      <c r="H30" s="284" t="s">
        <v>271</v>
      </c>
      <c r="I30" s="289" t="s">
        <v>107</v>
      </c>
      <c r="J30" s="285">
        <v>105</v>
      </c>
      <c r="K30" s="288">
        <f>J30/E2</f>
        <v>15</v>
      </c>
      <c r="L30" s="287">
        <f>K30/D42</f>
        <v>1.9129167425760613E-2</v>
      </c>
    </row>
    <row r="31" spans="1:12" ht="14.25" x14ac:dyDescent="0.2">
      <c r="A31" s="67" t="s">
        <v>235</v>
      </c>
      <c r="B31" s="65" t="s">
        <v>71</v>
      </c>
      <c r="C31" s="142">
        <v>342</v>
      </c>
      <c r="D31" s="106">
        <f t="shared" si="2"/>
        <v>48.857142857142854</v>
      </c>
      <c r="E31" s="75">
        <v>5.3546265852512917E-2</v>
      </c>
      <c r="H31" s="284" t="s">
        <v>251</v>
      </c>
      <c r="I31" s="289" t="s">
        <v>87</v>
      </c>
      <c r="J31" s="285">
        <v>2</v>
      </c>
      <c r="K31" s="288">
        <f>J31/$E$2</f>
        <v>0.2857142857142857</v>
      </c>
      <c r="L31" s="287">
        <f>K31/$D$42</f>
        <v>3.6436509382401167E-4</v>
      </c>
    </row>
    <row r="32" spans="1:12" ht="14.25" x14ac:dyDescent="0.2">
      <c r="A32" s="67" t="s">
        <v>267</v>
      </c>
      <c r="B32" s="65" t="s">
        <v>103</v>
      </c>
      <c r="C32" s="142">
        <v>310</v>
      </c>
      <c r="D32" s="106">
        <f t="shared" si="2"/>
        <v>44.285714285714285</v>
      </c>
      <c r="E32" s="75">
        <v>4.8536088930640361E-2</v>
      </c>
      <c r="H32" s="298">
        <v>91</v>
      </c>
      <c r="I32" s="289" t="s">
        <v>92</v>
      </c>
      <c r="J32" s="285">
        <v>219</v>
      </c>
      <c r="K32" s="288">
        <f>J32/$E$2</f>
        <v>31.285714285714285</v>
      </c>
      <c r="L32" s="287">
        <f>K32/$D$42</f>
        <v>3.9897977773729276E-2</v>
      </c>
    </row>
    <row r="33" spans="1:12" x14ac:dyDescent="0.2">
      <c r="A33" s="67" t="s">
        <v>261</v>
      </c>
      <c r="B33" s="65" t="s">
        <v>97</v>
      </c>
      <c r="C33" s="142">
        <v>216</v>
      </c>
      <c r="D33" s="106">
        <f t="shared" si="2"/>
        <v>30.857142857142858</v>
      </c>
      <c r="E33" s="75">
        <v>3.3818694222639736E-2</v>
      </c>
    </row>
    <row r="34" spans="1:12" x14ac:dyDescent="0.2">
      <c r="A34" s="67" t="s">
        <v>279</v>
      </c>
      <c r="B34" s="65" t="s">
        <v>115</v>
      </c>
      <c r="C34" s="142">
        <v>184</v>
      </c>
      <c r="D34" s="106">
        <f t="shared" si="2"/>
        <v>26.285714285714285</v>
      </c>
      <c r="E34" s="75">
        <v>2.8808517300767184E-2</v>
      </c>
    </row>
    <row r="35" spans="1:12" x14ac:dyDescent="0.2">
      <c r="A35" s="67" t="s">
        <v>272</v>
      </c>
      <c r="B35" s="65" t="s">
        <v>108</v>
      </c>
      <c r="C35" s="142">
        <v>109</v>
      </c>
      <c r="D35" s="106">
        <f t="shared" si="2"/>
        <v>15.571428571428571</v>
      </c>
      <c r="E35" s="75">
        <v>1.7065915140128386E-2</v>
      </c>
    </row>
    <row r="36" spans="1:12" x14ac:dyDescent="0.2">
      <c r="A36" s="67" t="s">
        <v>239</v>
      </c>
      <c r="B36" s="65" t="s">
        <v>75</v>
      </c>
      <c r="C36" s="142">
        <v>86</v>
      </c>
      <c r="D36" s="106">
        <f t="shared" si="2"/>
        <v>12.285714285714286</v>
      </c>
      <c r="E36" s="75">
        <v>1.3464850477532488E-2</v>
      </c>
    </row>
    <row r="37" spans="1:12" x14ac:dyDescent="0.2">
      <c r="A37" s="67" t="s">
        <v>297</v>
      </c>
      <c r="B37" s="65" t="s">
        <v>80</v>
      </c>
      <c r="C37" s="142">
        <v>84</v>
      </c>
      <c r="D37" s="106">
        <f t="shared" si="2"/>
        <v>12</v>
      </c>
      <c r="E37" s="75">
        <v>1.3151714419915453E-2</v>
      </c>
    </row>
    <row r="38" spans="1:12" x14ac:dyDescent="0.2">
      <c r="A38" s="67" t="s">
        <v>270</v>
      </c>
      <c r="B38" s="65" t="s">
        <v>106</v>
      </c>
      <c r="C38" s="142">
        <v>76</v>
      </c>
      <c r="D38" s="106">
        <f t="shared" si="2"/>
        <v>10.857142857142858</v>
      </c>
      <c r="E38" s="75">
        <v>1.1899170189447314E-2</v>
      </c>
    </row>
    <row r="39" spans="1:12" x14ac:dyDescent="0.2">
      <c r="A39" s="67" t="s">
        <v>240</v>
      </c>
      <c r="B39" s="65" t="s">
        <v>76</v>
      </c>
      <c r="C39" s="142">
        <v>72</v>
      </c>
      <c r="D39" s="106">
        <f t="shared" si="2"/>
        <v>10.285714285714286</v>
      </c>
      <c r="E39" s="75">
        <v>1.1272898074213245E-2</v>
      </c>
    </row>
    <row r="40" spans="1:12" x14ac:dyDescent="0.2">
      <c r="A40" s="67" t="s">
        <v>249</v>
      </c>
      <c r="B40" s="65" t="s">
        <v>85</v>
      </c>
      <c r="C40" s="142">
        <v>71</v>
      </c>
      <c r="D40" s="106">
        <f t="shared" si="2"/>
        <v>10.142857142857142</v>
      </c>
      <c r="E40" s="75">
        <v>1.1116330045404728E-2</v>
      </c>
    </row>
    <row r="41" spans="1:12" x14ac:dyDescent="0.2">
      <c r="A41" s="68" t="s">
        <v>241</v>
      </c>
      <c r="B41" s="69" t="s">
        <v>77</v>
      </c>
      <c r="C41" s="143">
        <v>64</v>
      </c>
      <c r="D41" s="106">
        <f t="shared" si="2"/>
        <v>9.1428571428571423</v>
      </c>
      <c r="E41" s="76">
        <v>1.0020353843745108E-2</v>
      </c>
    </row>
    <row r="42" spans="1:12" x14ac:dyDescent="0.2">
      <c r="A42" s="97" t="s">
        <v>10</v>
      </c>
      <c r="B42" s="98"/>
      <c r="C42" s="144">
        <f>SUM(C27:C41)</f>
        <v>5489</v>
      </c>
      <c r="D42" s="134">
        <f t="shared" si="2"/>
        <v>784.14285714285711</v>
      </c>
      <c r="E42" s="99">
        <f>SUM(E27:E41)</f>
        <v>0.85940191012995137</v>
      </c>
    </row>
    <row r="45" spans="1:12" s="4" customFormat="1" x14ac:dyDescent="0.2">
      <c r="A45" s="5" t="s">
        <v>8</v>
      </c>
      <c r="C45" s="139"/>
    </row>
    <row r="46" spans="1:12" s="19" customFormat="1" x14ac:dyDescent="0.2">
      <c r="A46" s="59" t="s">
        <v>186</v>
      </c>
      <c r="B46" s="59" t="s">
        <v>187</v>
      </c>
      <c r="C46" s="140" t="s">
        <v>188</v>
      </c>
      <c r="D46" s="22" t="s">
        <v>351</v>
      </c>
      <c r="E46" s="66" t="s">
        <v>189</v>
      </c>
    </row>
    <row r="47" spans="1:12" x14ac:dyDescent="0.2">
      <c r="A47" s="94" t="s">
        <v>241</v>
      </c>
      <c r="B47" s="95" t="s">
        <v>77</v>
      </c>
      <c r="C47" s="141">
        <v>4333</v>
      </c>
      <c r="D47" s="106">
        <f>C47/$C$2</f>
        <v>131.30303030303031</v>
      </c>
      <c r="E47" s="96">
        <v>0.16673721476122677</v>
      </c>
    </row>
    <row r="48" spans="1:12" x14ac:dyDescent="0.2">
      <c r="A48" s="67" t="s">
        <v>234</v>
      </c>
      <c r="B48" s="65" t="s">
        <v>70</v>
      </c>
      <c r="C48" s="142">
        <v>3689</v>
      </c>
      <c r="D48" s="106">
        <f t="shared" ref="D48:D62" si="3">C48/$C$2</f>
        <v>111.78787878787878</v>
      </c>
      <c r="E48" s="75">
        <v>0.14195559318120599</v>
      </c>
      <c r="H48" s="22" t="s">
        <v>186</v>
      </c>
      <c r="I48" s="22" t="s">
        <v>187</v>
      </c>
      <c r="J48" s="137" t="s">
        <v>188</v>
      </c>
      <c r="K48" s="22" t="s">
        <v>351</v>
      </c>
      <c r="L48" s="22" t="s">
        <v>189</v>
      </c>
    </row>
    <row r="49" spans="1:12" ht="14.25" x14ac:dyDescent="0.2">
      <c r="A49" s="67" t="s">
        <v>235</v>
      </c>
      <c r="B49" s="65" t="s">
        <v>71</v>
      </c>
      <c r="C49" s="142">
        <v>3631</v>
      </c>
      <c r="D49" s="106">
        <f t="shared" si="3"/>
        <v>110.03030303030303</v>
      </c>
      <c r="E49" s="75">
        <v>0.13972370800785008</v>
      </c>
      <c r="H49" s="284" t="s">
        <v>271</v>
      </c>
      <c r="I49" s="289" t="s">
        <v>107</v>
      </c>
      <c r="J49" s="285">
        <v>4</v>
      </c>
      <c r="K49" s="288">
        <f>J49/$C$2</f>
        <v>0.12121212121212122</v>
      </c>
      <c r="L49" s="287">
        <f>K49/$D$62</f>
        <v>1.7280857130513676E-4</v>
      </c>
    </row>
    <row r="50" spans="1:12" ht="14.25" x14ac:dyDescent="0.2">
      <c r="A50" s="67" t="s">
        <v>257</v>
      </c>
      <c r="B50" s="65" t="s">
        <v>93</v>
      </c>
      <c r="C50" s="142">
        <v>3015</v>
      </c>
      <c r="D50" s="106">
        <f t="shared" si="3"/>
        <v>91.36363636363636</v>
      </c>
      <c r="E50" s="75">
        <v>0.11601954823565629</v>
      </c>
      <c r="H50" s="298">
        <v>77</v>
      </c>
      <c r="I50" s="289" t="s">
        <v>76</v>
      </c>
      <c r="J50" s="285">
        <v>38</v>
      </c>
      <c r="K50" s="288">
        <f>J50/$C$2</f>
        <v>1.1515151515151516</v>
      </c>
      <c r="L50" s="287">
        <f>K50/$D$62</f>
        <v>1.6416814273987992E-3</v>
      </c>
    </row>
    <row r="51" spans="1:12" ht="14.25" x14ac:dyDescent="0.2">
      <c r="A51" s="67" t="s">
        <v>238</v>
      </c>
      <c r="B51" s="65" t="s">
        <v>74</v>
      </c>
      <c r="C51" s="142">
        <v>1427</v>
      </c>
      <c r="D51" s="106">
        <f t="shared" si="3"/>
        <v>43.242424242424242</v>
      </c>
      <c r="E51" s="75">
        <v>5.4912071420325545E-2</v>
      </c>
      <c r="H51" s="298">
        <v>78</v>
      </c>
      <c r="I51" s="289" t="s">
        <v>103</v>
      </c>
      <c r="J51" s="285">
        <v>356</v>
      </c>
      <c r="K51" s="288">
        <f>J51/$C$2</f>
        <v>10.787878787878787</v>
      </c>
      <c r="L51" s="287">
        <f>K51/$D$62</f>
        <v>1.5379962846157169E-2</v>
      </c>
    </row>
    <row r="52" spans="1:12" x14ac:dyDescent="0.2">
      <c r="A52" s="67" t="s">
        <v>251</v>
      </c>
      <c r="B52" s="65" t="s">
        <v>87</v>
      </c>
      <c r="C52" s="142">
        <v>1209</v>
      </c>
      <c r="D52" s="106">
        <f t="shared" si="3"/>
        <v>36.636363636363633</v>
      </c>
      <c r="E52" s="75">
        <v>4.652326163081541E-2</v>
      </c>
    </row>
    <row r="53" spans="1:12" x14ac:dyDescent="0.2">
      <c r="A53" s="67" t="s">
        <v>330</v>
      </c>
      <c r="B53" s="65" t="s">
        <v>164</v>
      </c>
      <c r="C53" s="142">
        <v>1153</v>
      </c>
      <c r="D53" s="106">
        <f t="shared" si="3"/>
        <v>34.939393939393938</v>
      </c>
      <c r="E53" s="75">
        <v>4.4368338015161428E-2</v>
      </c>
    </row>
    <row r="54" spans="1:12" x14ac:dyDescent="0.2">
      <c r="A54" s="67" t="s">
        <v>233</v>
      </c>
      <c r="B54" s="65" t="s">
        <v>69</v>
      </c>
      <c r="C54" s="142">
        <v>996</v>
      </c>
      <c r="D54" s="106">
        <f t="shared" si="3"/>
        <v>30.181818181818183</v>
      </c>
      <c r="E54" s="75">
        <v>3.8326855735560085E-2</v>
      </c>
    </row>
    <row r="55" spans="1:12" x14ac:dyDescent="0.2">
      <c r="A55" s="67" t="s">
        <v>256</v>
      </c>
      <c r="B55" s="65" t="s">
        <v>92</v>
      </c>
      <c r="C55" s="142">
        <v>923</v>
      </c>
      <c r="D55" s="106">
        <f t="shared" si="3"/>
        <v>27.969696969696969</v>
      </c>
      <c r="E55" s="75">
        <v>3.5517758879439719E-2</v>
      </c>
    </row>
    <row r="56" spans="1:12" x14ac:dyDescent="0.2">
      <c r="A56" s="67" t="s">
        <v>243</v>
      </c>
      <c r="B56" s="65" t="s">
        <v>79</v>
      </c>
      <c r="C56" s="142">
        <v>863</v>
      </c>
      <c r="D56" s="106">
        <f t="shared" si="3"/>
        <v>26.151515151515152</v>
      </c>
      <c r="E56" s="75">
        <v>3.3208912148381883E-2</v>
      </c>
    </row>
    <row r="57" spans="1:12" x14ac:dyDescent="0.2">
      <c r="A57" s="67" t="s">
        <v>239</v>
      </c>
      <c r="B57" s="65" t="s">
        <v>75</v>
      </c>
      <c r="C57" s="142">
        <v>481</v>
      </c>
      <c r="D57" s="106">
        <f t="shared" si="3"/>
        <v>14.575757575757576</v>
      </c>
      <c r="E57" s="75">
        <v>1.8509254627313655E-2</v>
      </c>
    </row>
    <row r="58" spans="1:12" x14ac:dyDescent="0.2">
      <c r="A58" s="67" t="s">
        <v>301</v>
      </c>
      <c r="B58" s="65" t="s">
        <v>136</v>
      </c>
      <c r="C58" s="142">
        <v>410</v>
      </c>
      <c r="D58" s="106">
        <f t="shared" si="3"/>
        <v>12.424242424242424</v>
      </c>
      <c r="E58" s="75">
        <v>1.5777119328895216E-2</v>
      </c>
    </row>
    <row r="59" spans="1:12" x14ac:dyDescent="0.2">
      <c r="A59" s="67" t="s">
        <v>277</v>
      </c>
      <c r="B59" s="65" t="s">
        <v>113</v>
      </c>
      <c r="C59" s="142">
        <v>372</v>
      </c>
      <c r="D59" s="106">
        <f t="shared" si="3"/>
        <v>11.272727272727273</v>
      </c>
      <c r="E59" s="75">
        <v>1.4314849732558588E-2</v>
      </c>
    </row>
    <row r="60" spans="1:12" x14ac:dyDescent="0.2">
      <c r="A60" s="67" t="s">
        <v>267</v>
      </c>
      <c r="B60" s="65" t="s">
        <v>103</v>
      </c>
      <c r="C60" s="142">
        <v>356</v>
      </c>
      <c r="D60" s="106">
        <f t="shared" si="3"/>
        <v>10.787878787878787</v>
      </c>
      <c r="E60" s="75">
        <v>1.3699157270943164E-2</v>
      </c>
    </row>
    <row r="61" spans="1:12" x14ac:dyDescent="0.2">
      <c r="A61" s="68" t="s">
        <v>263</v>
      </c>
      <c r="B61" s="69" t="s">
        <v>99</v>
      </c>
      <c r="C61" s="143">
        <v>289</v>
      </c>
      <c r="D61" s="106">
        <f t="shared" si="3"/>
        <v>8.7575757575757578</v>
      </c>
      <c r="E61" s="76">
        <v>1.1120945087928579E-2</v>
      </c>
    </row>
    <row r="62" spans="1:12" x14ac:dyDescent="0.2">
      <c r="A62" s="22" t="s">
        <v>10</v>
      </c>
      <c r="B62" s="21"/>
      <c r="C62" s="135">
        <f>SUM(C47:C61)</f>
        <v>23147</v>
      </c>
      <c r="D62" s="109">
        <f t="shared" si="3"/>
        <v>701.42424242424238</v>
      </c>
      <c r="E62" s="111">
        <f>SUM(E47:E61)</f>
        <v>0.89071458806326242</v>
      </c>
    </row>
    <row r="63" spans="1:12" x14ac:dyDescent="0.2">
      <c r="A63" s="11"/>
      <c r="B63" s="70"/>
      <c r="C63" s="127"/>
      <c r="D63" s="11"/>
      <c r="E63" s="60"/>
    </row>
    <row r="65" spans="1:12" s="4" customFormat="1" x14ac:dyDescent="0.2">
      <c r="A65" s="5" t="s">
        <v>9</v>
      </c>
      <c r="C65" s="139"/>
    </row>
    <row r="66" spans="1:12" s="19" customFormat="1" x14ac:dyDescent="0.2">
      <c r="A66" s="59" t="s">
        <v>186</v>
      </c>
      <c r="B66" s="59" t="s">
        <v>187</v>
      </c>
      <c r="C66" s="140" t="s">
        <v>188</v>
      </c>
      <c r="D66" s="22" t="s">
        <v>351</v>
      </c>
      <c r="E66" s="66" t="s">
        <v>189</v>
      </c>
    </row>
    <row r="67" spans="1:12" x14ac:dyDescent="0.2">
      <c r="A67" s="94" t="s">
        <v>233</v>
      </c>
      <c r="B67" s="95" t="s">
        <v>69</v>
      </c>
      <c r="C67" s="141">
        <v>15769</v>
      </c>
      <c r="D67" s="107">
        <f>C67/$D$2</f>
        <v>104.43046357615894</v>
      </c>
      <c r="E67" s="96">
        <v>0.17869162691082982</v>
      </c>
      <c r="H67" s="22" t="s">
        <v>186</v>
      </c>
      <c r="I67" s="22" t="s">
        <v>187</v>
      </c>
      <c r="J67" s="137" t="s">
        <v>188</v>
      </c>
      <c r="K67" s="22" t="s">
        <v>351</v>
      </c>
      <c r="L67" s="22" t="s">
        <v>189</v>
      </c>
    </row>
    <row r="68" spans="1:12" ht="14.25" x14ac:dyDescent="0.2">
      <c r="A68" s="67" t="s">
        <v>271</v>
      </c>
      <c r="B68" s="65" t="s">
        <v>107</v>
      </c>
      <c r="C68" s="142">
        <v>12168</v>
      </c>
      <c r="D68" s="107">
        <f t="shared" ref="D68:D82" si="4">C68/$D$2</f>
        <v>80.58278145695364</v>
      </c>
      <c r="E68" s="75">
        <v>0.13788570716284973</v>
      </c>
      <c r="H68" s="284" t="s">
        <v>238</v>
      </c>
      <c r="I68" s="284" t="s">
        <v>74</v>
      </c>
      <c r="J68" s="285">
        <v>583</v>
      </c>
      <c r="K68" s="286">
        <f>J68/$D$2</f>
        <v>3.8609271523178808</v>
      </c>
      <c r="L68" s="287">
        <f>K68/$D$82</f>
        <v>8.2898460050905062E-3</v>
      </c>
    </row>
    <row r="69" spans="1:12" ht="14.25" x14ac:dyDescent="0.2">
      <c r="A69" s="67" t="s">
        <v>283</v>
      </c>
      <c r="B69" s="65" t="s">
        <v>119</v>
      </c>
      <c r="C69" s="142">
        <v>10285</v>
      </c>
      <c r="D69" s="107">
        <f t="shared" si="4"/>
        <v>68.11258278145695</v>
      </c>
      <c r="E69" s="75">
        <v>0.11654787131573878</v>
      </c>
      <c r="H69" s="298">
        <v>77</v>
      </c>
      <c r="I69" s="284" t="s">
        <v>76</v>
      </c>
      <c r="J69" s="285">
        <v>191</v>
      </c>
      <c r="K69" s="286">
        <f t="shared" ref="K69:K71" si="5">J69/$D$2</f>
        <v>1.2649006622516556</v>
      </c>
      <c r="L69" s="287">
        <f t="shared" ref="L69:L71" si="6">K69/$D$82</f>
        <v>2.7158843687346257E-3</v>
      </c>
    </row>
    <row r="70" spans="1:12" ht="14.25" x14ac:dyDescent="0.2">
      <c r="A70" s="67" t="s">
        <v>235</v>
      </c>
      <c r="B70" s="65" t="s">
        <v>71</v>
      </c>
      <c r="C70" s="142">
        <v>6562</v>
      </c>
      <c r="D70" s="107">
        <f t="shared" si="4"/>
        <v>43.456953642384107</v>
      </c>
      <c r="E70" s="75">
        <v>7.4359468310537469E-2</v>
      </c>
      <c r="H70" s="298">
        <v>91</v>
      </c>
      <c r="I70" s="284" t="s">
        <v>92</v>
      </c>
      <c r="J70" s="285">
        <v>171</v>
      </c>
      <c r="K70" s="286">
        <f t="shared" si="5"/>
        <v>1.1324503311258278</v>
      </c>
      <c r="L70" s="287">
        <f t="shared" si="6"/>
        <v>2.4314985709613661E-3</v>
      </c>
    </row>
    <row r="71" spans="1:12" ht="14.25" x14ac:dyDescent="0.2">
      <c r="A71" s="67" t="s">
        <v>246</v>
      </c>
      <c r="B71" s="65" t="s">
        <v>82</v>
      </c>
      <c r="C71" s="142">
        <v>3928</v>
      </c>
      <c r="D71" s="107">
        <f t="shared" si="4"/>
        <v>26.013245033112582</v>
      </c>
      <c r="E71" s="75">
        <v>4.451142815053203E-2</v>
      </c>
      <c r="H71" s="298">
        <v>78</v>
      </c>
      <c r="I71" s="284" t="s">
        <v>103</v>
      </c>
      <c r="J71" s="285">
        <v>324</v>
      </c>
      <c r="K71" s="286">
        <f t="shared" si="5"/>
        <v>2.1456953642384105</v>
      </c>
      <c r="L71" s="287">
        <f t="shared" si="6"/>
        <v>4.607049923926799E-3</v>
      </c>
    </row>
    <row r="72" spans="1:12" x14ac:dyDescent="0.2">
      <c r="A72" s="67" t="s">
        <v>251</v>
      </c>
      <c r="B72" s="65" t="s">
        <v>87</v>
      </c>
      <c r="C72" s="142">
        <v>3843</v>
      </c>
      <c r="D72" s="107">
        <f t="shared" si="4"/>
        <v>25.450331125827816</v>
      </c>
      <c r="E72" s="75">
        <v>4.3548222602468073E-2</v>
      </c>
    </row>
    <row r="73" spans="1:12" x14ac:dyDescent="0.2">
      <c r="A73" s="67" t="s">
        <v>243</v>
      </c>
      <c r="B73" s="65" t="s">
        <v>79</v>
      </c>
      <c r="C73" s="142">
        <v>3417</v>
      </c>
      <c r="D73" s="107">
        <f t="shared" si="4"/>
        <v>22.629139072847682</v>
      </c>
      <c r="E73" s="75">
        <v>3.8720863032171066E-2</v>
      </c>
    </row>
    <row r="74" spans="1:12" x14ac:dyDescent="0.2">
      <c r="A74" s="67" t="s">
        <v>245</v>
      </c>
      <c r="B74" s="65" t="s">
        <v>81</v>
      </c>
      <c r="C74" s="142">
        <v>3041</v>
      </c>
      <c r="D74" s="107">
        <f t="shared" si="4"/>
        <v>20.139072847682119</v>
      </c>
      <c r="E74" s="75">
        <v>3.446009496073521E-2</v>
      </c>
    </row>
    <row r="75" spans="1:12" x14ac:dyDescent="0.2">
      <c r="A75" s="67" t="s">
        <v>326</v>
      </c>
      <c r="B75" s="65" t="s">
        <v>160</v>
      </c>
      <c r="C75" s="142">
        <v>2890</v>
      </c>
      <c r="D75" s="107">
        <f t="shared" si="4"/>
        <v>19.139072847682119</v>
      </c>
      <c r="E75" s="75">
        <v>3.2748988634174532E-2</v>
      </c>
    </row>
    <row r="76" spans="1:12" x14ac:dyDescent="0.2">
      <c r="A76" s="67" t="s">
        <v>239</v>
      </c>
      <c r="B76" s="65" t="s">
        <v>75</v>
      </c>
      <c r="C76" s="142">
        <v>1703</v>
      </c>
      <c r="D76" s="107">
        <f t="shared" si="4"/>
        <v>11.278145695364238</v>
      </c>
      <c r="E76" s="75">
        <v>1.9298106451210807E-2</v>
      </c>
    </row>
    <row r="77" spans="1:12" x14ac:dyDescent="0.2">
      <c r="A77" s="67" t="s">
        <v>257</v>
      </c>
      <c r="B77" s="65" t="s">
        <v>93</v>
      </c>
      <c r="C77" s="142">
        <v>1515</v>
      </c>
      <c r="D77" s="107">
        <f t="shared" si="4"/>
        <v>10.033112582781458</v>
      </c>
      <c r="E77" s="75">
        <v>1.716772241549288E-2</v>
      </c>
    </row>
    <row r="78" spans="1:12" x14ac:dyDescent="0.2">
      <c r="A78" s="67" t="s">
        <v>261</v>
      </c>
      <c r="B78" s="65" t="s">
        <v>97</v>
      </c>
      <c r="C78" s="142">
        <v>1474</v>
      </c>
      <c r="D78" s="107">
        <f t="shared" si="4"/>
        <v>9.7615894039735096</v>
      </c>
      <c r="E78" s="75">
        <v>1.6703117386426734E-2</v>
      </c>
    </row>
    <row r="79" spans="1:12" x14ac:dyDescent="0.2">
      <c r="A79" s="67" t="s">
        <v>234</v>
      </c>
      <c r="B79" s="65" t="s">
        <v>70</v>
      </c>
      <c r="C79" s="142">
        <v>1420</v>
      </c>
      <c r="D79" s="107">
        <f t="shared" si="4"/>
        <v>9.403973509933774</v>
      </c>
      <c r="E79" s="75">
        <v>1.609119856765669E-2</v>
      </c>
    </row>
    <row r="80" spans="1:12" x14ac:dyDescent="0.2">
      <c r="A80" s="67" t="s">
        <v>264</v>
      </c>
      <c r="B80" s="65" t="s">
        <v>100</v>
      </c>
      <c r="C80" s="142">
        <v>1176</v>
      </c>
      <c r="D80" s="107">
        <f t="shared" si="4"/>
        <v>7.7880794701986753</v>
      </c>
      <c r="E80" s="75">
        <v>1.3326232053214274E-2</v>
      </c>
    </row>
    <row r="81" spans="1:5" x14ac:dyDescent="0.2">
      <c r="A81" s="68" t="s">
        <v>236</v>
      </c>
      <c r="B81" s="69" t="s">
        <v>72</v>
      </c>
      <c r="C81" s="143">
        <v>1136</v>
      </c>
      <c r="D81" s="107">
        <f t="shared" si="4"/>
        <v>7.5231788079470201</v>
      </c>
      <c r="E81" s="76">
        <v>1.2872958854125352E-2</v>
      </c>
    </row>
    <row r="82" spans="1:5" x14ac:dyDescent="0.2">
      <c r="A82" s="22" t="s">
        <v>10</v>
      </c>
      <c r="B82" s="21"/>
      <c r="C82" s="135">
        <f>SUM(C67:C81)</f>
        <v>70327</v>
      </c>
      <c r="D82" s="133">
        <f t="shared" si="4"/>
        <v>465.74172185430461</v>
      </c>
      <c r="E82" s="111">
        <f>SUM(E67:E81)</f>
        <v>0.79693360680816339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opLeftCell="A237" workbookViewId="0">
      <selection activeCell="E261" sqref="E261"/>
    </sheetView>
  </sheetViews>
  <sheetFormatPr defaultRowHeight="12.75" x14ac:dyDescent="0.2"/>
  <cols>
    <col min="1" max="1" width="34.140625" customWidth="1"/>
    <col min="2" max="2" width="18.28515625" style="145" bestFit="1" customWidth="1"/>
    <col min="3" max="3" width="21" style="61" customWidth="1"/>
    <col min="4" max="4" width="19.140625" bestFit="1" customWidth="1"/>
    <col min="5" max="5" width="63.85546875" customWidth="1"/>
  </cols>
  <sheetData>
    <row r="1" spans="1:5" s="19" customFormat="1" ht="14.25" x14ac:dyDescent="0.2">
      <c r="A1" s="293" t="s">
        <v>3</v>
      </c>
      <c r="B1" s="294"/>
      <c r="C1" s="294"/>
      <c r="D1" s="294"/>
      <c r="E1" s="295"/>
    </row>
    <row r="2" spans="1:5" s="19" customFormat="1" ht="14.25" x14ac:dyDescent="0.2">
      <c r="A2" s="171" t="s">
        <v>357</v>
      </c>
      <c r="B2" s="170" t="s">
        <v>356</v>
      </c>
      <c r="C2" s="172" t="s">
        <v>189</v>
      </c>
      <c r="D2" s="172" t="s">
        <v>358</v>
      </c>
      <c r="E2" s="173" t="s">
        <v>359</v>
      </c>
    </row>
    <row r="3" spans="1:5" s="31" customFormat="1" ht="14.25" x14ac:dyDescent="0.2">
      <c r="A3" s="81" t="s">
        <v>3</v>
      </c>
      <c r="B3" s="161">
        <v>5146</v>
      </c>
      <c r="C3" s="72">
        <f>B3/$B$94</f>
        <v>0.24285040113260972</v>
      </c>
      <c r="D3" s="82" t="s">
        <v>233</v>
      </c>
      <c r="E3" s="83" t="s">
        <v>69</v>
      </c>
    </row>
    <row r="4" spans="1:5" s="31" customFormat="1" ht="14.25" x14ac:dyDescent="0.2">
      <c r="A4" s="84" t="s">
        <v>3</v>
      </c>
      <c r="B4" s="162">
        <v>2121</v>
      </c>
      <c r="C4" s="63">
        <f t="shared" ref="C4:C67" si="0">B4/$B$94</f>
        <v>0.1000943841434639</v>
      </c>
      <c r="D4" s="77" t="s">
        <v>234</v>
      </c>
      <c r="E4" s="85" t="s">
        <v>70</v>
      </c>
    </row>
    <row r="5" spans="1:5" s="31" customFormat="1" ht="14.25" x14ac:dyDescent="0.2">
      <c r="A5" s="84" t="s">
        <v>3</v>
      </c>
      <c r="B5" s="162">
        <v>1099</v>
      </c>
      <c r="C5" s="63">
        <f t="shared" si="0"/>
        <v>5.1864086833411989E-2</v>
      </c>
      <c r="D5" s="77" t="s">
        <v>235</v>
      </c>
      <c r="E5" s="85" t="s">
        <v>71</v>
      </c>
    </row>
    <row r="6" spans="1:5" s="31" customFormat="1" ht="14.25" x14ac:dyDescent="0.2">
      <c r="A6" s="84" t="s">
        <v>3</v>
      </c>
      <c r="B6" s="162">
        <v>1038</v>
      </c>
      <c r="C6" s="63">
        <f t="shared" si="0"/>
        <v>4.8985370457763099E-2</v>
      </c>
      <c r="D6" s="77" t="s">
        <v>236</v>
      </c>
      <c r="E6" s="85" t="s">
        <v>72</v>
      </c>
    </row>
    <row r="7" spans="1:5" s="31" customFormat="1" ht="14.25" x14ac:dyDescent="0.2">
      <c r="A7" s="84" t="s">
        <v>3</v>
      </c>
      <c r="B7" s="162">
        <v>1036</v>
      </c>
      <c r="C7" s="63">
        <f t="shared" si="0"/>
        <v>4.8890986314299195E-2</v>
      </c>
      <c r="D7" s="77" t="s">
        <v>237</v>
      </c>
      <c r="E7" s="85" t="s">
        <v>73</v>
      </c>
    </row>
    <row r="8" spans="1:5" s="31" customFormat="1" ht="14.25" x14ac:dyDescent="0.2">
      <c r="A8" s="84" t="s">
        <v>3</v>
      </c>
      <c r="B8" s="162">
        <v>820</v>
      </c>
      <c r="C8" s="63">
        <f t="shared" si="0"/>
        <v>3.8697498820198205E-2</v>
      </c>
      <c r="D8" s="77" t="s">
        <v>238</v>
      </c>
      <c r="E8" s="85" t="s">
        <v>74</v>
      </c>
    </row>
    <row r="9" spans="1:5" s="31" customFormat="1" ht="14.25" x14ac:dyDescent="0.2">
      <c r="A9" s="84" t="s">
        <v>3</v>
      </c>
      <c r="B9" s="162">
        <v>656</v>
      </c>
      <c r="C9" s="63">
        <f t="shared" si="0"/>
        <v>3.0957999056158564E-2</v>
      </c>
      <c r="D9" s="77" t="s">
        <v>239</v>
      </c>
      <c r="E9" s="85" t="s">
        <v>75</v>
      </c>
    </row>
    <row r="10" spans="1:5" s="31" customFormat="1" ht="14.25" x14ac:dyDescent="0.2">
      <c r="A10" s="84" t="s">
        <v>3</v>
      </c>
      <c r="B10" s="162">
        <v>582</v>
      </c>
      <c r="C10" s="63">
        <f t="shared" si="0"/>
        <v>2.7465785747994336E-2</v>
      </c>
      <c r="D10" s="77" t="s">
        <v>240</v>
      </c>
      <c r="E10" s="85" t="s">
        <v>76</v>
      </c>
    </row>
    <row r="11" spans="1:5" s="31" customFormat="1" ht="14.25" x14ac:dyDescent="0.2">
      <c r="A11" s="84" t="s">
        <v>3</v>
      </c>
      <c r="B11" s="162">
        <v>498</v>
      </c>
      <c r="C11" s="63">
        <f t="shared" si="0"/>
        <v>2.3501651722510619E-2</v>
      </c>
      <c r="D11" s="77" t="s">
        <v>241</v>
      </c>
      <c r="E11" s="85" t="s">
        <v>77</v>
      </c>
    </row>
    <row r="12" spans="1:5" s="31" customFormat="1" ht="14.25" x14ac:dyDescent="0.2">
      <c r="A12" s="84" t="s">
        <v>3</v>
      </c>
      <c r="B12" s="162">
        <v>490</v>
      </c>
      <c r="C12" s="63">
        <f t="shared" si="0"/>
        <v>2.3124115148655026E-2</v>
      </c>
      <c r="D12" s="77" t="s">
        <v>242</v>
      </c>
      <c r="E12" s="85" t="s">
        <v>78</v>
      </c>
    </row>
    <row r="13" spans="1:5" s="31" customFormat="1" ht="14.25" x14ac:dyDescent="0.2">
      <c r="A13" s="84" t="s">
        <v>3</v>
      </c>
      <c r="B13" s="162">
        <v>486</v>
      </c>
      <c r="C13" s="63">
        <f t="shared" si="0"/>
        <v>2.293534686172723E-2</v>
      </c>
      <c r="D13" s="77" t="s">
        <v>243</v>
      </c>
      <c r="E13" s="85" t="s">
        <v>79</v>
      </c>
    </row>
    <row r="14" spans="1:5" s="31" customFormat="1" ht="14.25" x14ac:dyDescent="0.2">
      <c r="A14" s="84" t="s">
        <v>3</v>
      </c>
      <c r="B14" s="162">
        <v>416</v>
      </c>
      <c r="C14" s="63">
        <f t="shared" si="0"/>
        <v>1.9631901840490799E-2</v>
      </c>
      <c r="D14" s="77" t="s">
        <v>244</v>
      </c>
      <c r="E14" s="85" t="s">
        <v>80</v>
      </c>
    </row>
    <row r="15" spans="1:5" s="31" customFormat="1" ht="14.25" x14ac:dyDescent="0.2">
      <c r="A15" s="84" t="s">
        <v>3</v>
      </c>
      <c r="B15" s="162">
        <v>393</v>
      </c>
      <c r="C15" s="63">
        <f t="shared" si="0"/>
        <v>1.8546484190655969E-2</v>
      </c>
      <c r="D15" s="77" t="s">
        <v>245</v>
      </c>
      <c r="E15" s="85" t="s">
        <v>81</v>
      </c>
    </row>
    <row r="16" spans="1:5" s="31" customFormat="1" ht="14.25" x14ac:dyDescent="0.2">
      <c r="A16" s="84" t="s">
        <v>3</v>
      </c>
      <c r="B16" s="162">
        <v>368</v>
      </c>
      <c r="C16" s="63">
        <f t="shared" si="0"/>
        <v>1.7366682397357246E-2</v>
      </c>
      <c r="D16" s="77" t="s">
        <v>246</v>
      </c>
      <c r="E16" s="85" t="s">
        <v>82</v>
      </c>
    </row>
    <row r="17" spans="1:5" s="31" customFormat="1" ht="14.25" x14ac:dyDescent="0.2">
      <c r="A17" s="86" t="s">
        <v>3</v>
      </c>
      <c r="B17" s="163">
        <v>361</v>
      </c>
      <c r="C17" s="74">
        <f t="shared" si="0"/>
        <v>1.7036337895233601E-2</v>
      </c>
      <c r="D17" s="87" t="s">
        <v>247</v>
      </c>
      <c r="E17" s="88" t="s">
        <v>83</v>
      </c>
    </row>
    <row r="18" spans="1:5" s="31" customFormat="1" ht="14.25" x14ac:dyDescent="0.2">
      <c r="A18" s="90" t="s">
        <v>3</v>
      </c>
      <c r="B18" s="164">
        <v>360</v>
      </c>
      <c r="C18" s="91">
        <f t="shared" si="0"/>
        <v>1.6989145823501653E-2</v>
      </c>
      <c r="D18" s="92" t="s">
        <v>248</v>
      </c>
      <c r="E18" s="93" t="s">
        <v>84</v>
      </c>
    </row>
    <row r="19" spans="1:5" s="31" customFormat="1" ht="14.25" x14ac:dyDescent="0.2">
      <c r="A19" s="148" t="s">
        <v>3</v>
      </c>
      <c r="B19" s="165">
        <v>333</v>
      </c>
      <c r="C19" s="71">
        <f t="shared" si="0"/>
        <v>1.5714959886739027E-2</v>
      </c>
      <c r="D19" s="80" t="s">
        <v>249</v>
      </c>
      <c r="E19" s="149" t="s">
        <v>85</v>
      </c>
    </row>
    <row r="20" spans="1:5" s="31" customFormat="1" ht="14.25" x14ac:dyDescent="0.2">
      <c r="A20" s="84" t="s">
        <v>3</v>
      </c>
      <c r="B20" s="162">
        <v>304</v>
      </c>
      <c r="C20" s="63">
        <f t="shared" si="0"/>
        <v>1.4346389806512505E-2</v>
      </c>
      <c r="D20" s="77" t="s">
        <v>250</v>
      </c>
      <c r="E20" s="85" t="s">
        <v>86</v>
      </c>
    </row>
    <row r="21" spans="1:5" s="31" customFormat="1" ht="14.25" x14ac:dyDescent="0.2">
      <c r="A21" s="84" t="s">
        <v>3</v>
      </c>
      <c r="B21" s="162">
        <v>294</v>
      </c>
      <c r="C21" s="63">
        <f t="shared" si="0"/>
        <v>1.3874469089193016E-2</v>
      </c>
      <c r="D21" s="77" t="s">
        <v>251</v>
      </c>
      <c r="E21" s="85" t="s">
        <v>87</v>
      </c>
    </row>
    <row r="22" spans="1:5" s="31" customFormat="1" ht="14.25" x14ac:dyDescent="0.2">
      <c r="A22" s="84" t="s">
        <v>3</v>
      </c>
      <c r="B22" s="162">
        <v>288</v>
      </c>
      <c r="C22" s="63">
        <f t="shared" si="0"/>
        <v>1.3591316658801322E-2</v>
      </c>
      <c r="D22" s="77" t="s">
        <v>252</v>
      </c>
      <c r="E22" s="85" t="s">
        <v>88</v>
      </c>
    </row>
    <row r="23" spans="1:5" s="31" customFormat="1" ht="14.25" x14ac:dyDescent="0.2">
      <c r="A23" s="84" t="s">
        <v>3</v>
      </c>
      <c r="B23" s="162">
        <v>241</v>
      </c>
      <c r="C23" s="63">
        <f t="shared" si="0"/>
        <v>1.1373289287399717E-2</v>
      </c>
      <c r="D23" s="77" t="s">
        <v>253</v>
      </c>
      <c r="E23" s="85" t="s">
        <v>89</v>
      </c>
    </row>
    <row r="24" spans="1:5" s="31" customFormat="1" ht="14.25" x14ac:dyDescent="0.2">
      <c r="A24" s="84" t="s">
        <v>3</v>
      </c>
      <c r="B24" s="162">
        <v>237</v>
      </c>
      <c r="C24" s="63">
        <f t="shared" si="0"/>
        <v>1.118452100047192E-2</v>
      </c>
      <c r="D24" s="77" t="s">
        <v>254</v>
      </c>
      <c r="E24" s="85" t="s">
        <v>90</v>
      </c>
    </row>
    <row r="25" spans="1:5" s="31" customFormat="1" ht="14.25" x14ac:dyDescent="0.2">
      <c r="A25" s="84" t="s">
        <v>3</v>
      </c>
      <c r="B25" s="162">
        <v>229</v>
      </c>
      <c r="C25" s="63">
        <f t="shared" si="0"/>
        <v>1.0806984426616328E-2</v>
      </c>
      <c r="D25" s="77" t="s">
        <v>255</v>
      </c>
      <c r="E25" s="85" t="s">
        <v>91</v>
      </c>
    </row>
    <row r="26" spans="1:5" s="31" customFormat="1" ht="14.25" x14ac:dyDescent="0.2">
      <c r="A26" s="84" t="s">
        <v>3</v>
      </c>
      <c r="B26" s="162">
        <v>219</v>
      </c>
      <c r="C26" s="63">
        <f t="shared" si="0"/>
        <v>1.0335063709296839E-2</v>
      </c>
      <c r="D26" s="77" t="s">
        <v>256</v>
      </c>
      <c r="E26" s="85" t="s">
        <v>92</v>
      </c>
    </row>
    <row r="27" spans="1:5" s="31" customFormat="1" ht="14.25" x14ac:dyDescent="0.2">
      <c r="A27" s="84" t="s">
        <v>3</v>
      </c>
      <c r="B27" s="162">
        <v>213</v>
      </c>
      <c r="C27" s="63">
        <f t="shared" si="0"/>
        <v>1.0051911278905144E-2</v>
      </c>
      <c r="D27" s="77" t="s">
        <v>257</v>
      </c>
      <c r="E27" s="85" t="s">
        <v>93</v>
      </c>
    </row>
    <row r="28" spans="1:5" s="31" customFormat="1" ht="14.25" x14ac:dyDescent="0.2">
      <c r="A28" s="84" t="s">
        <v>3</v>
      </c>
      <c r="B28" s="162">
        <v>205</v>
      </c>
      <c r="C28" s="63">
        <f t="shared" si="0"/>
        <v>9.6743747050495512E-3</v>
      </c>
      <c r="D28" s="77" t="s">
        <v>258</v>
      </c>
      <c r="E28" s="85" t="s">
        <v>94</v>
      </c>
    </row>
    <row r="29" spans="1:5" s="31" customFormat="1" ht="14.25" x14ac:dyDescent="0.2">
      <c r="A29" s="84" t="s">
        <v>3</v>
      </c>
      <c r="B29" s="162">
        <v>188</v>
      </c>
      <c r="C29" s="63">
        <f t="shared" si="0"/>
        <v>8.8721094856064175E-3</v>
      </c>
      <c r="D29" s="77" t="s">
        <v>259</v>
      </c>
      <c r="E29" s="85" t="s">
        <v>95</v>
      </c>
    </row>
    <row r="30" spans="1:5" s="31" customFormat="1" ht="14.25" x14ac:dyDescent="0.2">
      <c r="A30" s="84" t="s">
        <v>3</v>
      </c>
      <c r="B30" s="162">
        <v>187</v>
      </c>
      <c r="C30" s="63">
        <f t="shared" si="0"/>
        <v>8.8249174138744692E-3</v>
      </c>
      <c r="D30" s="77" t="s">
        <v>260</v>
      </c>
      <c r="E30" s="85" t="s">
        <v>96</v>
      </c>
    </row>
    <row r="31" spans="1:5" s="31" customFormat="1" ht="14.25" x14ac:dyDescent="0.2">
      <c r="A31" s="84" t="s">
        <v>3</v>
      </c>
      <c r="B31" s="162">
        <v>163</v>
      </c>
      <c r="C31" s="63">
        <f t="shared" si="0"/>
        <v>7.6923076923076927E-3</v>
      </c>
      <c r="D31" s="77" t="s">
        <v>261</v>
      </c>
      <c r="E31" s="85" t="s">
        <v>97</v>
      </c>
    </row>
    <row r="32" spans="1:5" s="31" customFormat="1" ht="14.25" x14ac:dyDescent="0.2">
      <c r="A32" s="84" t="s">
        <v>3</v>
      </c>
      <c r="B32" s="162">
        <v>150</v>
      </c>
      <c r="C32" s="63">
        <f t="shared" si="0"/>
        <v>7.0788107597923545E-3</v>
      </c>
      <c r="D32" s="77" t="s">
        <v>262</v>
      </c>
      <c r="E32" s="85" t="s">
        <v>98</v>
      </c>
    </row>
    <row r="33" spans="1:5" s="31" customFormat="1" ht="14.25" x14ac:dyDescent="0.2">
      <c r="A33" s="84" t="s">
        <v>3</v>
      </c>
      <c r="B33" s="162">
        <v>149</v>
      </c>
      <c r="C33" s="63">
        <f t="shared" si="0"/>
        <v>7.0316186880604054E-3</v>
      </c>
      <c r="D33" s="77" t="s">
        <v>263</v>
      </c>
      <c r="E33" s="85" t="s">
        <v>99</v>
      </c>
    </row>
    <row r="34" spans="1:5" s="31" customFormat="1" ht="14.25" x14ac:dyDescent="0.2">
      <c r="A34" s="84" t="s">
        <v>3</v>
      </c>
      <c r="B34" s="162">
        <v>131</v>
      </c>
      <c r="C34" s="63">
        <f t="shared" si="0"/>
        <v>6.1821613968853235E-3</v>
      </c>
      <c r="D34" s="77" t="s">
        <v>264</v>
      </c>
      <c r="E34" s="85" t="s">
        <v>100</v>
      </c>
    </row>
    <row r="35" spans="1:5" s="31" customFormat="1" ht="14.25" x14ac:dyDescent="0.2">
      <c r="A35" s="84" t="s">
        <v>3</v>
      </c>
      <c r="B35" s="162">
        <v>119</v>
      </c>
      <c r="C35" s="63">
        <f t="shared" si="0"/>
        <v>5.6158565361019352E-3</v>
      </c>
      <c r="D35" s="77" t="s">
        <v>265</v>
      </c>
      <c r="E35" s="85" t="s">
        <v>101</v>
      </c>
    </row>
    <row r="36" spans="1:5" s="31" customFormat="1" ht="14.25" x14ac:dyDescent="0.2">
      <c r="A36" s="84" t="s">
        <v>3</v>
      </c>
      <c r="B36" s="162">
        <v>116</v>
      </c>
      <c r="C36" s="63">
        <f t="shared" si="0"/>
        <v>5.4742803209060879E-3</v>
      </c>
      <c r="D36" s="77" t="s">
        <v>266</v>
      </c>
      <c r="E36" s="85" t="s">
        <v>102</v>
      </c>
    </row>
    <row r="37" spans="1:5" s="31" customFormat="1" ht="14.25" x14ac:dyDescent="0.2">
      <c r="A37" s="84" t="s">
        <v>3</v>
      </c>
      <c r="B37" s="162">
        <v>113</v>
      </c>
      <c r="C37" s="63">
        <f t="shared" si="0"/>
        <v>5.3327041057102407E-3</v>
      </c>
      <c r="D37" s="77" t="s">
        <v>267</v>
      </c>
      <c r="E37" s="85" t="s">
        <v>103</v>
      </c>
    </row>
    <row r="38" spans="1:5" s="31" customFormat="1" ht="14.25" x14ac:dyDescent="0.2">
      <c r="A38" s="84" t="s">
        <v>3</v>
      </c>
      <c r="B38" s="162">
        <v>112</v>
      </c>
      <c r="C38" s="63">
        <f t="shared" si="0"/>
        <v>5.2855120339782916E-3</v>
      </c>
      <c r="D38" s="77" t="s">
        <v>268</v>
      </c>
      <c r="E38" s="85" t="s">
        <v>104</v>
      </c>
    </row>
    <row r="39" spans="1:5" s="31" customFormat="1" ht="14.25" x14ac:dyDescent="0.2">
      <c r="A39" s="84" t="s">
        <v>3</v>
      </c>
      <c r="B39" s="162">
        <v>108</v>
      </c>
      <c r="C39" s="63">
        <f t="shared" si="0"/>
        <v>5.0967437470504952E-3</v>
      </c>
      <c r="D39" s="77" t="s">
        <v>269</v>
      </c>
      <c r="E39" s="85" t="s">
        <v>105</v>
      </c>
    </row>
    <row r="40" spans="1:5" s="31" customFormat="1" ht="14.25" x14ac:dyDescent="0.2">
      <c r="A40" s="84" t="s">
        <v>3</v>
      </c>
      <c r="B40" s="162">
        <v>106</v>
      </c>
      <c r="C40" s="63">
        <f t="shared" si="0"/>
        <v>5.0023596035865979E-3</v>
      </c>
      <c r="D40" s="77" t="s">
        <v>270</v>
      </c>
      <c r="E40" s="85" t="s">
        <v>106</v>
      </c>
    </row>
    <row r="41" spans="1:5" s="31" customFormat="1" ht="14.25" x14ac:dyDescent="0.2">
      <c r="A41" s="84" t="s">
        <v>3</v>
      </c>
      <c r="B41" s="162">
        <v>105</v>
      </c>
      <c r="C41" s="63">
        <f t="shared" si="0"/>
        <v>4.9551675318546488E-3</v>
      </c>
      <c r="D41" s="77" t="s">
        <v>271</v>
      </c>
      <c r="E41" s="85" t="s">
        <v>107</v>
      </c>
    </row>
    <row r="42" spans="1:5" s="31" customFormat="1" ht="14.25" x14ac:dyDescent="0.2">
      <c r="A42" s="84" t="s">
        <v>3</v>
      </c>
      <c r="B42" s="162">
        <v>94</v>
      </c>
      <c r="C42" s="63">
        <f t="shared" si="0"/>
        <v>4.4360547428032087E-3</v>
      </c>
      <c r="D42" s="77" t="s">
        <v>272</v>
      </c>
      <c r="E42" s="85" t="s">
        <v>108</v>
      </c>
    </row>
    <row r="43" spans="1:5" s="31" customFormat="1" ht="14.25" x14ac:dyDescent="0.2">
      <c r="A43" s="84" t="s">
        <v>3</v>
      </c>
      <c r="B43" s="162">
        <v>88</v>
      </c>
      <c r="C43" s="63">
        <f t="shared" si="0"/>
        <v>4.152902312411515E-3</v>
      </c>
      <c r="D43" s="77" t="s">
        <v>273</v>
      </c>
      <c r="E43" s="85" t="s">
        <v>109</v>
      </c>
    </row>
    <row r="44" spans="1:5" s="31" customFormat="1" ht="14.25" x14ac:dyDescent="0.2">
      <c r="A44" s="84" t="s">
        <v>3</v>
      </c>
      <c r="B44" s="162">
        <v>85</v>
      </c>
      <c r="C44" s="63">
        <f t="shared" si="0"/>
        <v>4.0113260972156678E-3</v>
      </c>
      <c r="D44" s="77" t="s">
        <v>274</v>
      </c>
      <c r="E44" s="85" t="s">
        <v>110</v>
      </c>
    </row>
    <row r="45" spans="1:5" s="31" customFormat="1" ht="14.25" x14ac:dyDescent="0.2">
      <c r="A45" s="84" t="s">
        <v>3</v>
      </c>
      <c r="B45" s="162">
        <v>81</v>
      </c>
      <c r="C45" s="63">
        <f t="shared" si="0"/>
        <v>3.8225578102878718E-3</v>
      </c>
      <c r="D45" s="77" t="s">
        <v>275</v>
      </c>
      <c r="E45" s="85" t="s">
        <v>111</v>
      </c>
    </row>
    <row r="46" spans="1:5" s="31" customFormat="1" ht="14.25" x14ac:dyDescent="0.2">
      <c r="A46" s="84" t="s">
        <v>3</v>
      </c>
      <c r="B46" s="162">
        <v>49</v>
      </c>
      <c r="C46" s="63">
        <f t="shared" si="0"/>
        <v>2.3124115148655026E-3</v>
      </c>
      <c r="D46" s="77" t="s">
        <v>276</v>
      </c>
      <c r="E46" s="85" t="s">
        <v>112</v>
      </c>
    </row>
    <row r="47" spans="1:5" s="31" customFormat="1" ht="14.25" x14ac:dyDescent="0.2">
      <c r="A47" s="84" t="s">
        <v>3</v>
      </c>
      <c r="B47" s="162">
        <v>44</v>
      </c>
      <c r="C47" s="63">
        <f t="shared" si="0"/>
        <v>2.0764511562057575E-3</v>
      </c>
      <c r="D47" s="77" t="s">
        <v>277</v>
      </c>
      <c r="E47" s="85" t="s">
        <v>113</v>
      </c>
    </row>
    <row r="48" spans="1:5" s="31" customFormat="1" ht="14.25" x14ac:dyDescent="0.2">
      <c r="A48" s="84" t="s">
        <v>3</v>
      </c>
      <c r="B48" s="162">
        <v>42</v>
      </c>
      <c r="C48" s="63">
        <f t="shared" si="0"/>
        <v>1.9820670127418593E-3</v>
      </c>
      <c r="D48" s="77" t="s">
        <v>278</v>
      </c>
      <c r="E48" s="85" t="s">
        <v>114</v>
      </c>
    </row>
    <row r="49" spans="1:5" s="31" customFormat="1" ht="14.25" x14ac:dyDescent="0.2">
      <c r="A49" s="84" t="s">
        <v>3</v>
      </c>
      <c r="B49" s="162">
        <v>40</v>
      </c>
      <c r="C49" s="63">
        <f t="shared" si="0"/>
        <v>1.8876828692779614E-3</v>
      </c>
      <c r="D49" s="77" t="s">
        <v>279</v>
      </c>
      <c r="E49" s="85" t="s">
        <v>115</v>
      </c>
    </row>
    <row r="50" spans="1:5" s="31" customFormat="1" ht="14.25" x14ac:dyDescent="0.2">
      <c r="A50" s="84" t="s">
        <v>3</v>
      </c>
      <c r="B50" s="162">
        <v>37</v>
      </c>
      <c r="C50" s="63">
        <f t="shared" si="0"/>
        <v>1.7461066540821143E-3</v>
      </c>
      <c r="D50" s="77" t="s">
        <v>280</v>
      </c>
      <c r="E50" s="85" t="s">
        <v>116</v>
      </c>
    </row>
    <row r="51" spans="1:5" s="31" customFormat="1" ht="14.25" x14ac:dyDescent="0.2">
      <c r="A51" s="84" t="s">
        <v>3</v>
      </c>
      <c r="B51" s="162">
        <v>35</v>
      </c>
      <c r="C51" s="63">
        <f t="shared" si="0"/>
        <v>1.6517225106182161E-3</v>
      </c>
      <c r="D51" s="77" t="s">
        <v>281</v>
      </c>
      <c r="E51" s="85" t="s">
        <v>117</v>
      </c>
    </row>
    <row r="52" spans="1:5" s="31" customFormat="1" ht="14.25" x14ac:dyDescent="0.2">
      <c r="A52" s="84" t="s">
        <v>3</v>
      </c>
      <c r="B52" s="162">
        <v>34</v>
      </c>
      <c r="C52" s="63">
        <f t="shared" si="0"/>
        <v>1.604530438886267E-3</v>
      </c>
      <c r="D52" s="77" t="s">
        <v>282</v>
      </c>
      <c r="E52" s="85" t="s">
        <v>118</v>
      </c>
    </row>
    <row r="53" spans="1:5" s="31" customFormat="1" ht="14.25" x14ac:dyDescent="0.2">
      <c r="A53" s="84" t="s">
        <v>3</v>
      </c>
      <c r="B53" s="162">
        <v>33</v>
      </c>
      <c r="C53" s="63">
        <f t="shared" si="0"/>
        <v>1.5573383671543181E-3</v>
      </c>
      <c r="D53" s="77" t="s">
        <v>283</v>
      </c>
      <c r="E53" s="85" t="s">
        <v>119</v>
      </c>
    </row>
    <row r="54" spans="1:5" s="31" customFormat="1" ht="14.25" x14ac:dyDescent="0.2">
      <c r="A54" s="84" t="s">
        <v>3</v>
      </c>
      <c r="B54" s="162">
        <v>27</v>
      </c>
      <c r="C54" s="63">
        <f t="shared" si="0"/>
        <v>1.2741859367626238E-3</v>
      </c>
      <c r="D54" s="77" t="s">
        <v>284</v>
      </c>
      <c r="E54" s="85" t="s">
        <v>120</v>
      </c>
    </row>
    <row r="55" spans="1:5" s="31" customFormat="1" ht="14.25" x14ac:dyDescent="0.2">
      <c r="A55" s="84" t="s">
        <v>3</v>
      </c>
      <c r="B55" s="162">
        <v>26</v>
      </c>
      <c r="C55" s="63">
        <f t="shared" si="0"/>
        <v>1.2269938650306749E-3</v>
      </c>
      <c r="D55" s="77" t="s">
        <v>285</v>
      </c>
      <c r="E55" s="85" t="s">
        <v>121</v>
      </c>
    </row>
    <row r="56" spans="1:5" s="31" customFormat="1" ht="14.25" x14ac:dyDescent="0.2">
      <c r="A56" s="84" t="s">
        <v>3</v>
      </c>
      <c r="B56" s="162">
        <v>26</v>
      </c>
      <c r="C56" s="63">
        <f t="shared" si="0"/>
        <v>1.2269938650306749E-3</v>
      </c>
      <c r="D56" s="77" t="s">
        <v>286</v>
      </c>
      <c r="E56" s="85" t="s">
        <v>122</v>
      </c>
    </row>
    <row r="57" spans="1:5" s="31" customFormat="1" ht="14.25" x14ac:dyDescent="0.2">
      <c r="A57" s="84" t="s">
        <v>3</v>
      </c>
      <c r="B57" s="162">
        <v>21</v>
      </c>
      <c r="C57" s="63">
        <f t="shared" si="0"/>
        <v>9.9103350637092967E-4</v>
      </c>
      <c r="D57" s="77" t="s">
        <v>287</v>
      </c>
      <c r="E57" s="85" t="s">
        <v>123</v>
      </c>
    </row>
    <row r="58" spans="1:5" s="31" customFormat="1" ht="14.25" x14ac:dyDescent="0.2">
      <c r="A58" s="84" t="s">
        <v>3</v>
      </c>
      <c r="B58" s="162">
        <v>21</v>
      </c>
      <c r="C58" s="63">
        <f t="shared" si="0"/>
        <v>9.9103350637092967E-4</v>
      </c>
      <c r="D58" s="77" t="s">
        <v>288</v>
      </c>
      <c r="E58" s="85" t="s">
        <v>124</v>
      </c>
    </row>
    <row r="59" spans="1:5" s="31" customFormat="1" ht="14.25" x14ac:dyDescent="0.2">
      <c r="A59" s="84" t="s">
        <v>3</v>
      </c>
      <c r="B59" s="162">
        <v>21</v>
      </c>
      <c r="C59" s="63">
        <f t="shared" si="0"/>
        <v>9.9103350637092967E-4</v>
      </c>
      <c r="D59" s="77" t="s">
        <v>289</v>
      </c>
      <c r="E59" s="85" t="s">
        <v>125</v>
      </c>
    </row>
    <row r="60" spans="1:5" s="31" customFormat="1" ht="14.25" x14ac:dyDescent="0.2">
      <c r="A60" s="84" t="s">
        <v>3</v>
      </c>
      <c r="B60" s="162">
        <v>18</v>
      </c>
      <c r="C60" s="63">
        <f t="shared" si="0"/>
        <v>8.494572911750826E-4</v>
      </c>
      <c r="D60" s="77" t="s">
        <v>290</v>
      </c>
      <c r="E60" s="85" t="s">
        <v>126</v>
      </c>
    </row>
    <row r="61" spans="1:5" s="31" customFormat="1" ht="14.25" x14ac:dyDescent="0.2">
      <c r="A61" s="84" t="s">
        <v>3</v>
      </c>
      <c r="B61" s="162">
        <v>17</v>
      </c>
      <c r="C61" s="63">
        <f t="shared" si="0"/>
        <v>8.0226521944313351E-4</v>
      </c>
      <c r="D61" s="77" t="s">
        <v>291</v>
      </c>
      <c r="E61" s="85" t="s">
        <v>127</v>
      </c>
    </row>
    <row r="62" spans="1:5" s="31" customFormat="1" ht="14.25" x14ac:dyDescent="0.2">
      <c r="A62" s="84" t="s">
        <v>3</v>
      </c>
      <c r="B62" s="162">
        <v>17</v>
      </c>
      <c r="C62" s="63">
        <f t="shared" si="0"/>
        <v>8.0226521944313351E-4</v>
      </c>
      <c r="D62" s="77" t="s">
        <v>292</v>
      </c>
      <c r="E62" s="85" t="s">
        <v>128</v>
      </c>
    </row>
    <row r="63" spans="1:5" s="31" customFormat="1" ht="14.25" x14ac:dyDescent="0.2">
      <c r="A63" s="84" t="s">
        <v>3</v>
      </c>
      <c r="B63" s="162">
        <v>14</v>
      </c>
      <c r="C63" s="63">
        <f t="shared" si="0"/>
        <v>6.6068900424728644E-4</v>
      </c>
      <c r="D63" s="77" t="s">
        <v>293</v>
      </c>
      <c r="E63" s="85" t="s">
        <v>129</v>
      </c>
    </row>
    <row r="64" spans="1:5" s="31" customFormat="1" ht="14.25" x14ac:dyDescent="0.2">
      <c r="A64" s="84" t="s">
        <v>3</v>
      </c>
      <c r="B64" s="162">
        <v>13</v>
      </c>
      <c r="C64" s="63">
        <f t="shared" si="0"/>
        <v>6.1349693251533746E-4</v>
      </c>
      <c r="D64" s="77" t="s">
        <v>294</v>
      </c>
      <c r="E64" s="85" t="s">
        <v>130</v>
      </c>
    </row>
    <row r="65" spans="1:5" s="31" customFormat="1" ht="14.25" x14ac:dyDescent="0.2">
      <c r="A65" s="84" t="s">
        <v>3</v>
      </c>
      <c r="B65" s="162">
        <v>13</v>
      </c>
      <c r="C65" s="63">
        <f t="shared" si="0"/>
        <v>6.1349693251533746E-4</v>
      </c>
      <c r="D65" s="77" t="s">
        <v>295</v>
      </c>
      <c r="E65" s="85" t="s">
        <v>131</v>
      </c>
    </row>
    <row r="66" spans="1:5" s="31" customFormat="1" ht="14.25" x14ac:dyDescent="0.2">
      <c r="A66" s="84" t="s">
        <v>3</v>
      </c>
      <c r="B66" s="162">
        <v>12</v>
      </c>
      <c r="C66" s="63">
        <f t="shared" si="0"/>
        <v>5.6630486078338837E-4</v>
      </c>
      <c r="D66" s="77" t="s">
        <v>296</v>
      </c>
      <c r="E66" s="85" t="s">
        <v>132</v>
      </c>
    </row>
    <row r="67" spans="1:5" s="31" customFormat="1" ht="14.25" x14ac:dyDescent="0.2">
      <c r="A67" s="84" t="s">
        <v>3</v>
      </c>
      <c r="B67" s="162">
        <v>11</v>
      </c>
      <c r="C67" s="63">
        <f t="shared" si="0"/>
        <v>5.1911278905143938E-4</v>
      </c>
      <c r="D67" s="77" t="s">
        <v>297</v>
      </c>
      <c r="E67" s="85" t="s">
        <v>80</v>
      </c>
    </row>
    <row r="68" spans="1:5" s="31" customFormat="1" ht="14.25" x14ac:dyDescent="0.2">
      <c r="A68" s="84" t="s">
        <v>3</v>
      </c>
      <c r="B68" s="162">
        <v>11</v>
      </c>
      <c r="C68" s="63">
        <f t="shared" ref="C68:C93" si="1">B68/$B$94</f>
        <v>5.1911278905143938E-4</v>
      </c>
      <c r="D68" s="77" t="s">
        <v>298</v>
      </c>
      <c r="E68" s="85" t="s">
        <v>133</v>
      </c>
    </row>
    <row r="69" spans="1:5" s="31" customFormat="1" ht="14.25" x14ac:dyDescent="0.2">
      <c r="A69" s="84" t="s">
        <v>3</v>
      </c>
      <c r="B69" s="162">
        <v>9</v>
      </c>
      <c r="C69" s="63">
        <f t="shared" si="1"/>
        <v>4.247286455875413E-4</v>
      </c>
      <c r="D69" s="77" t="s">
        <v>299</v>
      </c>
      <c r="E69" s="85" t="s">
        <v>134</v>
      </c>
    </row>
    <row r="70" spans="1:5" s="31" customFormat="1" ht="14.25" x14ac:dyDescent="0.2">
      <c r="A70" s="84" t="s">
        <v>3</v>
      </c>
      <c r="B70" s="162">
        <v>8</v>
      </c>
      <c r="C70" s="63">
        <f t="shared" si="1"/>
        <v>3.7753657385559226E-4</v>
      </c>
      <c r="D70" s="77" t="s">
        <v>300</v>
      </c>
      <c r="E70" s="85" t="s">
        <v>135</v>
      </c>
    </row>
    <row r="71" spans="1:5" s="31" customFormat="1" ht="14.25" x14ac:dyDescent="0.2">
      <c r="A71" s="84" t="s">
        <v>3</v>
      </c>
      <c r="B71" s="162">
        <v>7</v>
      </c>
      <c r="C71" s="63">
        <f t="shared" si="1"/>
        <v>3.3034450212364322E-4</v>
      </c>
      <c r="D71" s="77" t="s">
        <v>301</v>
      </c>
      <c r="E71" s="85" t="s">
        <v>136</v>
      </c>
    </row>
    <row r="72" spans="1:5" s="31" customFormat="1" ht="14.25" x14ac:dyDescent="0.2">
      <c r="A72" s="84" t="s">
        <v>3</v>
      </c>
      <c r="B72" s="162">
        <v>7</v>
      </c>
      <c r="C72" s="63">
        <f t="shared" si="1"/>
        <v>3.3034450212364322E-4</v>
      </c>
      <c r="D72" s="77" t="s">
        <v>302</v>
      </c>
      <c r="E72" s="85" t="s">
        <v>137</v>
      </c>
    </row>
    <row r="73" spans="1:5" s="31" customFormat="1" ht="14.25" x14ac:dyDescent="0.2">
      <c r="A73" s="84" t="s">
        <v>3</v>
      </c>
      <c r="B73" s="162">
        <v>6</v>
      </c>
      <c r="C73" s="63">
        <f t="shared" si="1"/>
        <v>2.8315243039169418E-4</v>
      </c>
      <c r="D73" s="77" t="s">
        <v>303</v>
      </c>
      <c r="E73" s="85" t="s">
        <v>138</v>
      </c>
    </row>
    <row r="74" spans="1:5" s="31" customFormat="1" ht="14.25" x14ac:dyDescent="0.2">
      <c r="A74" s="84" t="s">
        <v>3</v>
      </c>
      <c r="B74" s="162">
        <v>5</v>
      </c>
      <c r="C74" s="63">
        <f t="shared" si="1"/>
        <v>2.3596035865974517E-4</v>
      </c>
      <c r="D74" s="77" t="s">
        <v>304</v>
      </c>
      <c r="E74" s="85" t="s">
        <v>139</v>
      </c>
    </row>
    <row r="75" spans="1:5" s="31" customFormat="1" ht="14.25" x14ac:dyDescent="0.2">
      <c r="A75" s="84" t="s">
        <v>3</v>
      </c>
      <c r="B75" s="162">
        <v>5</v>
      </c>
      <c r="C75" s="63">
        <f t="shared" si="1"/>
        <v>2.3596035865974517E-4</v>
      </c>
      <c r="D75" s="77" t="s">
        <v>305</v>
      </c>
      <c r="E75" s="85" t="s">
        <v>140</v>
      </c>
    </row>
    <row r="76" spans="1:5" s="31" customFormat="1" ht="14.25" x14ac:dyDescent="0.2">
      <c r="A76" s="84" t="s">
        <v>3</v>
      </c>
      <c r="B76" s="162">
        <v>4</v>
      </c>
      <c r="C76" s="63">
        <f t="shared" si="1"/>
        <v>1.8876828692779613E-4</v>
      </c>
      <c r="D76" s="77" t="s">
        <v>306</v>
      </c>
      <c r="E76" s="85" t="s">
        <v>141</v>
      </c>
    </row>
    <row r="77" spans="1:5" s="31" customFormat="1" ht="14.25" x14ac:dyDescent="0.2">
      <c r="A77" s="84" t="s">
        <v>3</v>
      </c>
      <c r="B77" s="162">
        <v>4</v>
      </c>
      <c r="C77" s="63">
        <f t="shared" si="1"/>
        <v>1.8876828692779613E-4</v>
      </c>
      <c r="D77" s="77" t="s">
        <v>307</v>
      </c>
      <c r="E77" s="85" t="s">
        <v>142</v>
      </c>
    </row>
    <row r="78" spans="1:5" s="31" customFormat="1" ht="14.25" x14ac:dyDescent="0.2">
      <c r="A78" s="84" t="s">
        <v>3</v>
      </c>
      <c r="B78" s="162">
        <v>3</v>
      </c>
      <c r="C78" s="63">
        <f t="shared" si="1"/>
        <v>1.4157621519584709E-4</v>
      </c>
      <c r="D78" s="77" t="s">
        <v>308</v>
      </c>
      <c r="E78" s="85" t="s">
        <v>143</v>
      </c>
    </row>
    <row r="79" spans="1:5" s="31" customFormat="1" ht="14.25" x14ac:dyDescent="0.2">
      <c r="A79" s="84" t="s">
        <v>3</v>
      </c>
      <c r="B79" s="162">
        <v>3</v>
      </c>
      <c r="C79" s="63">
        <f t="shared" si="1"/>
        <v>1.4157621519584709E-4</v>
      </c>
      <c r="D79" s="77" t="s">
        <v>309</v>
      </c>
      <c r="E79" s="85" t="s">
        <v>144</v>
      </c>
    </row>
    <row r="80" spans="1:5" s="31" customFormat="1" ht="14.25" x14ac:dyDescent="0.2">
      <c r="A80" s="84" t="s">
        <v>3</v>
      </c>
      <c r="B80" s="162">
        <v>3</v>
      </c>
      <c r="C80" s="63">
        <f t="shared" si="1"/>
        <v>1.4157621519584709E-4</v>
      </c>
      <c r="D80" s="77" t="s">
        <v>310</v>
      </c>
      <c r="E80" s="85" t="s">
        <v>145</v>
      </c>
    </row>
    <row r="81" spans="1:5" s="31" customFormat="1" ht="14.25" x14ac:dyDescent="0.2">
      <c r="A81" s="84" t="s">
        <v>3</v>
      </c>
      <c r="B81" s="162">
        <v>2</v>
      </c>
      <c r="C81" s="63">
        <f t="shared" si="1"/>
        <v>9.4384143463898065E-5</v>
      </c>
      <c r="D81" s="77" t="s">
        <v>311</v>
      </c>
      <c r="E81" s="85" t="s">
        <v>146</v>
      </c>
    </row>
    <row r="82" spans="1:5" s="31" customFormat="1" ht="14.25" x14ac:dyDescent="0.2">
      <c r="A82" s="84" t="s">
        <v>3</v>
      </c>
      <c r="B82" s="162">
        <v>2</v>
      </c>
      <c r="C82" s="63">
        <f t="shared" si="1"/>
        <v>9.4384143463898065E-5</v>
      </c>
      <c r="D82" s="77" t="s">
        <v>312</v>
      </c>
      <c r="E82" s="85" t="s">
        <v>147</v>
      </c>
    </row>
    <row r="83" spans="1:5" s="31" customFormat="1" ht="14.25" x14ac:dyDescent="0.2">
      <c r="A83" s="84" t="s">
        <v>3</v>
      </c>
      <c r="B83" s="162">
        <v>2</v>
      </c>
      <c r="C83" s="63">
        <f t="shared" si="1"/>
        <v>9.4384143463898065E-5</v>
      </c>
      <c r="D83" s="77" t="s">
        <v>313</v>
      </c>
      <c r="E83" s="85" t="s">
        <v>121</v>
      </c>
    </row>
    <row r="84" spans="1:5" s="31" customFormat="1" ht="14.25" x14ac:dyDescent="0.2">
      <c r="A84" s="84" t="s">
        <v>3</v>
      </c>
      <c r="B84" s="162">
        <v>1</v>
      </c>
      <c r="C84" s="63">
        <f t="shared" si="1"/>
        <v>4.7192071731949033E-5</v>
      </c>
      <c r="D84" s="77" t="s">
        <v>314</v>
      </c>
      <c r="E84" s="85" t="s">
        <v>148</v>
      </c>
    </row>
    <row r="85" spans="1:5" s="31" customFormat="1" ht="14.25" x14ac:dyDescent="0.2">
      <c r="A85" s="84" t="s">
        <v>3</v>
      </c>
      <c r="B85" s="162">
        <v>1</v>
      </c>
      <c r="C85" s="63">
        <f t="shared" si="1"/>
        <v>4.7192071731949033E-5</v>
      </c>
      <c r="D85" s="77" t="s">
        <v>315</v>
      </c>
      <c r="E85" s="85" t="s">
        <v>149</v>
      </c>
    </row>
    <row r="86" spans="1:5" s="31" customFormat="1" ht="14.25" x14ac:dyDescent="0.2">
      <c r="A86" s="84" t="s">
        <v>3</v>
      </c>
      <c r="B86" s="162">
        <v>1</v>
      </c>
      <c r="C86" s="63">
        <f t="shared" si="1"/>
        <v>4.7192071731949033E-5</v>
      </c>
      <c r="D86" s="77" t="s">
        <v>316</v>
      </c>
      <c r="E86" s="85" t="s">
        <v>150</v>
      </c>
    </row>
    <row r="87" spans="1:5" s="31" customFormat="1" ht="14.25" x14ac:dyDescent="0.2">
      <c r="A87" s="84" t="s">
        <v>3</v>
      </c>
      <c r="B87" s="162">
        <v>1</v>
      </c>
      <c r="C87" s="63">
        <f t="shared" si="1"/>
        <v>4.7192071731949033E-5</v>
      </c>
      <c r="D87" s="77" t="s">
        <v>317</v>
      </c>
      <c r="E87" s="85" t="s">
        <v>151</v>
      </c>
    </row>
    <row r="88" spans="1:5" s="31" customFormat="1" ht="14.25" x14ac:dyDescent="0.2">
      <c r="A88" s="84" t="s">
        <v>3</v>
      </c>
      <c r="B88" s="162">
        <v>1</v>
      </c>
      <c r="C88" s="63">
        <f t="shared" si="1"/>
        <v>4.7192071731949033E-5</v>
      </c>
      <c r="D88" s="77" t="s">
        <v>318</v>
      </c>
      <c r="E88" s="85" t="s">
        <v>152</v>
      </c>
    </row>
    <row r="89" spans="1:5" s="31" customFormat="1" ht="14.25" x14ac:dyDescent="0.2">
      <c r="A89" s="84" t="s">
        <v>3</v>
      </c>
      <c r="B89" s="162">
        <v>1</v>
      </c>
      <c r="C89" s="63">
        <f t="shared" si="1"/>
        <v>4.7192071731949033E-5</v>
      </c>
      <c r="D89" s="77" t="s">
        <v>319</v>
      </c>
      <c r="E89" s="85" t="s">
        <v>153</v>
      </c>
    </row>
    <row r="90" spans="1:5" s="31" customFormat="1" ht="14.25" x14ac:dyDescent="0.2">
      <c r="A90" s="84" t="s">
        <v>3</v>
      </c>
      <c r="B90" s="162">
        <v>1</v>
      </c>
      <c r="C90" s="63">
        <f t="shared" si="1"/>
        <v>4.7192071731949033E-5</v>
      </c>
      <c r="D90" s="77" t="s">
        <v>320</v>
      </c>
      <c r="E90" s="85" t="s">
        <v>154</v>
      </c>
    </row>
    <row r="91" spans="1:5" s="31" customFormat="1" ht="14.25" x14ac:dyDescent="0.2">
      <c r="A91" s="84" t="s">
        <v>3</v>
      </c>
      <c r="B91" s="162">
        <v>1</v>
      </c>
      <c r="C91" s="63">
        <f t="shared" si="1"/>
        <v>4.7192071731949033E-5</v>
      </c>
      <c r="D91" s="77" t="s">
        <v>321</v>
      </c>
      <c r="E91" s="85" t="s">
        <v>155</v>
      </c>
    </row>
    <row r="92" spans="1:5" s="31" customFormat="1" ht="14.25" x14ac:dyDescent="0.2">
      <c r="A92" s="84" t="s">
        <v>3</v>
      </c>
      <c r="B92" s="162">
        <v>1</v>
      </c>
      <c r="C92" s="63">
        <f t="shared" si="1"/>
        <v>4.7192071731949033E-5</v>
      </c>
      <c r="D92" s="77" t="s">
        <v>322</v>
      </c>
      <c r="E92" s="85" t="s">
        <v>156</v>
      </c>
    </row>
    <row r="93" spans="1:5" s="31" customFormat="1" ht="14.25" x14ac:dyDescent="0.2">
      <c r="A93" s="84" t="s">
        <v>3</v>
      </c>
      <c r="B93" s="162">
        <v>1</v>
      </c>
      <c r="C93" s="63">
        <f t="shared" si="1"/>
        <v>4.7192071731949033E-5</v>
      </c>
      <c r="D93" s="77" t="s">
        <v>323</v>
      </c>
      <c r="E93" s="85" t="s">
        <v>157</v>
      </c>
    </row>
    <row r="94" spans="1:5" s="19" customFormat="1" ht="14.25" x14ac:dyDescent="0.2">
      <c r="A94" s="157" t="s">
        <v>181</v>
      </c>
      <c r="B94" s="166">
        <f>SUM(B3:B93)</f>
        <v>21190</v>
      </c>
      <c r="C94" s="158"/>
      <c r="D94" s="159"/>
      <c r="E94" s="160"/>
    </row>
    <row r="95" spans="1:5" s="19" customFormat="1" ht="14.25" x14ac:dyDescent="0.2">
      <c r="A95" s="146"/>
      <c r="B95" s="167"/>
      <c r="C95" s="147"/>
      <c r="D95" s="146"/>
      <c r="E95" s="146"/>
    </row>
    <row r="96" spans="1:5" s="19" customFormat="1" ht="14.25" x14ac:dyDescent="0.2">
      <c r="A96" s="293" t="s">
        <v>7</v>
      </c>
      <c r="B96" s="294"/>
      <c r="C96" s="294"/>
      <c r="D96" s="294"/>
      <c r="E96" s="295"/>
    </row>
    <row r="97" spans="1:5" s="19" customFormat="1" ht="14.25" x14ac:dyDescent="0.2">
      <c r="A97" s="171" t="s">
        <v>357</v>
      </c>
      <c r="B97" s="170" t="s">
        <v>356</v>
      </c>
      <c r="C97" s="172" t="s">
        <v>189</v>
      </c>
      <c r="D97" s="172" t="s">
        <v>358</v>
      </c>
      <c r="E97" s="173" t="s">
        <v>359</v>
      </c>
    </row>
    <row r="98" spans="1:5" s="73" customFormat="1" ht="14.25" x14ac:dyDescent="0.2">
      <c r="A98" s="89" t="s">
        <v>7</v>
      </c>
      <c r="B98" s="161">
        <v>2283</v>
      </c>
      <c r="C98" s="72">
        <f t="shared" ref="C98:C129" si="2">B98/$B$161</f>
        <v>0.357444809769845</v>
      </c>
      <c r="D98" s="82" t="s">
        <v>234</v>
      </c>
      <c r="E98" s="83" t="s">
        <v>70</v>
      </c>
    </row>
    <row r="99" spans="1:5" s="10" customFormat="1" ht="14.25" x14ac:dyDescent="0.2">
      <c r="A99" s="84" t="s">
        <v>7</v>
      </c>
      <c r="B99" s="162">
        <v>601</v>
      </c>
      <c r="C99" s="63">
        <f t="shared" si="2"/>
        <v>9.4097385313918896E-2</v>
      </c>
      <c r="D99" s="77" t="s">
        <v>243</v>
      </c>
      <c r="E99" s="85" t="s">
        <v>79</v>
      </c>
    </row>
    <row r="100" spans="1:5" s="10" customFormat="1" ht="14.25" x14ac:dyDescent="0.2">
      <c r="A100" s="84" t="s">
        <v>7</v>
      </c>
      <c r="B100" s="162">
        <v>594</v>
      </c>
      <c r="C100" s="63">
        <f t="shared" si="2"/>
        <v>9.3001409112259278E-2</v>
      </c>
      <c r="D100" s="77" t="s">
        <v>257</v>
      </c>
      <c r="E100" s="85" t="s">
        <v>93</v>
      </c>
    </row>
    <row r="101" spans="1:5" s="10" customFormat="1" ht="14.25" x14ac:dyDescent="0.2">
      <c r="A101" s="84" t="s">
        <v>7</v>
      </c>
      <c r="B101" s="162">
        <v>397</v>
      </c>
      <c r="C101" s="63">
        <f t="shared" si="2"/>
        <v>6.2157507436981368E-2</v>
      </c>
      <c r="D101" s="77" t="s">
        <v>233</v>
      </c>
      <c r="E101" s="85" t="s">
        <v>69</v>
      </c>
    </row>
    <row r="102" spans="1:5" s="10" customFormat="1" ht="14.25" x14ac:dyDescent="0.2">
      <c r="A102" s="84" t="s">
        <v>7</v>
      </c>
      <c r="B102" s="162">
        <v>342</v>
      </c>
      <c r="C102" s="63">
        <f t="shared" si="2"/>
        <v>5.3546265852512917E-2</v>
      </c>
      <c r="D102" s="77" t="s">
        <v>235</v>
      </c>
      <c r="E102" s="85" t="s">
        <v>71</v>
      </c>
    </row>
    <row r="103" spans="1:5" s="10" customFormat="1" ht="14.25" x14ac:dyDescent="0.2">
      <c r="A103" s="84" t="s">
        <v>7</v>
      </c>
      <c r="B103" s="162">
        <v>310</v>
      </c>
      <c r="C103" s="63">
        <f t="shared" si="2"/>
        <v>4.8536088930640361E-2</v>
      </c>
      <c r="D103" s="77" t="s">
        <v>267</v>
      </c>
      <c r="E103" s="85" t="s">
        <v>103</v>
      </c>
    </row>
    <row r="104" spans="1:5" s="10" customFormat="1" ht="14.25" x14ac:dyDescent="0.2">
      <c r="A104" s="84" t="s">
        <v>7</v>
      </c>
      <c r="B104" s="162">
        <v>216</v>
      </c>
      <c r="C104" s="63">
        <f t="shared" si="2"/>
        <v>3.3818694222639736E-2</v>
      </c>
      <c r="D104" s="77" t="s">
        <v>261</v>
      </c>
      <c r="E104" s="85" t="s">
        <v>97</v>
      </c>
    </row>
    <row r="105" spans="1:5" s="10" customFormat="1" ht="14.25" x14ac:dyDescent="0.2">
      <c r="A105" s="84" t="s">
        <v>7</v>
      </c>
      <c r="B105" s="162">
        <v>184</v>
      </c>
      <c r="C105" s="63">
        <f t="shared" si="2"/>
        <v>2.8808517300767184E-2</v>
      </c>
      <c r="D105" s="77" t="s">
        <v>279</v>
      </c>
      <c r="E105" s="85" t="s">
        <v>115</v>
      </c>
    </row>
    <row r="106" spans="1:5" s="10" customFormat="1" ht="14.25" x14ac:dyDescent="0.2">
      <c r="A106" s="84" t="s">
        <v>7</v>
      </c>
      <c r="B106" s="162">
        <v>109</v>
      </c>
      <c r="C106" s="63">
        <f t="shared" si="2"/>
        <v>1.7065915140128386E-2</v>
      </c>
      <c r="D106" s="77" t="s">
        <v>272</v>
      </c>
      <c r="E106" s="85" t="s">
        <v>108</v>
      </c>
    </row>
    <row r="107" spans="1:5" s="10" customFormat="1" ht="14.25" x14ac:dyDescent="0.2">
      <c r="A107" s="84" t="s">
        <v>7</v>
      </c>
      <c r="B107" s="162">
        <v>86</v>
      </c>
      <c r="C107" s="63">
        <f t="shared" si="2"/>
        <v>1.3464850477532488E-2</v>
      </c>
      <c r="D107" s="77" t="s">
        <v>239</v>
      </c>
      <c r="E107" s="85" t="s">
        <v>75</v>
      </c>
    </row>
    <row r="108" spans="1:5" s="10" customFormat="1" ht="14.25" x14ac:dyDescent="0.2">
      <c r="A108" s="84" t="s">
        <v>7</v>
      </c>
      <c r="B108" s="162">
        <v>84</v>
      </c>
      <c r="C108" s="63">
        <f t="shared" si="2"/>
        <v>1.3151714419915453E-2</v>
      </c>
      <c r="D108" s="77" t="s">
        <v>297</v>
      </c>
      <c r="E108" s="85" t="s">
        <v>80</v>
      </c>
    </row>
    <row r="109" spans="1:5" s="10" customFormat="1" ht="14.25" x14ac:dyDescent="0.2">
      <c r="A109" s="84" t="s">
        <v>7</v>
      </c>
      <c r="B109" s="162">
        <v>76</v>
      </c>
      <c r="C109" s="63">
        <f t="shared" si="2"/>
        <v>1.1899170189447314E-2</v>
      </c>
      <c r="D109" s="77" t="s">
        <v>270</v>
      </c>
      <c r="E109" s="85" t="s">
        <v>106</v>
      </c>
    </row>
    <row r="110" spans="1:5" s="10" customFormat="1" ht="14.25" x14ac:dyDescent="0.2">
      <c r="A110" s="84" t="s">
        <v>7</v>
      </c>
      <c r="B110" s="162">
        <v>72</v>
      </c>
      <c r="C110" s="63">
        <f t="shared" si="2"/>
        <v>1.1272898074213245E-2</v>
      </c>
      <c r="D110" s="77" t="s">
        <v>240</v>
      </c>
      <c r="E110" s="85" t="s">
        <v>76</v>
      </c>
    </row>
    <row r="111" spans="1:5" s="10" customFormat="1" ht="14.25" x14ac:dyDescent="0.2">
      <c r="A111" s="84" t="s">
        <v>7</v>
      </c>
      <c r="B111" s="162">
        <v>71</v>
      </c>
      <c r="C111" s="63">
        <f t="shared" si="2"/>
        <v>1.1116330045404728E-2</v>
      </c>
      <c r="D111" s="77" t="s">
        <v>249</v>
      </c>
      <c r="E111" s="85" t="s">
        <v>85</v>
      </c>
    </row>
    <row r="112" spans="1:5" s="78" customFormat="1" ht="14.25" x14ac:dyDescent="0.2">
      <c r="A112" s="86" t="s">
        <v>7</v>
      </c>
      <c r="B112" s="163">
        <v>64</v>
      </c>
      <c r="C112" s="74">
        <f t="shared" si="2"/>
        <v>1.0020353843745108E-2</v>
      </c>
      <c r="D112" s="87" t="s">
        <v>241</v>
      </c>
      <c r="E112" s="88" t="s">
        <v>77</v>
      </c>
    </row>
    <row r="113" spans="1:5" s="31" customFormat="1" ht="14.25" x14ac:dyDescent="0.2">
      <c r="A113" s="148" t="s">
        <v>7</v>
      </c>
      <c r="B113" s="165">
        <v>64</v>
      </c>
      <c r="C113" s="71">
        <f t="shared" si="2"/>
        <v>1.0020353843745108E-2</v>
      </c>
      <c r="D113" s="80" t="s">
        <v>306</v>
      </c>
      <c r="E113" s="149" t="s">
        <v>141</v>
      </c>
    </row>
    <row r="114" spans="1:5" s="31" customFormat="1" ht="14.25" x14ac:dyDescent="0.2">
      <c r="A114" s="84" t="s">
        <v>7</v>
      </c>
      <c r="B114" s="162">
        <v>62</v>
      </c>
      <c r="C114" s="63">
        <f t="shared" si="2"/>
        <v>9.707217786128073E-3</v>
      </c>
      <c r="D114" s="77" t="s">
        <v>275</v>
      </c>
      <c r="E114" s="85" t="s">
        <v>111</v>
      </c>
    </row>
    <row r="115" spans="1:5" s="31" customFormat="1" ht="14.25" x14ac:dyDescent="0.2">
      <c r="A115" s="84" t="s">
        <v>7</v>
      </c>
      <c r="B115" s="162">
        <v>61</v>
      </c>
      <c r="C115" s="63">
        <f t="shared" si="2"/>
        <v>9.5506497573195556E-3</v>
      </c>
      <c r="D115" s="77" t="s">
        <v>280</v>
      </c>
      <c r="E115" s="85" t="s">
        <v>116</v>
      </c>
    </row>
    <row r="116" spans="1:5" s="31" customFormat="1" ht="14.25" x14ac:dyDescent="0.2">
      <c r="A116" s="84" t="s">
        <v>7</v>
      </c>
      <c r="B116" s="162">
        <v>60</v>
      </c>
      <c r="C116" s="63">
        <f t="shared" si="2"/>
        <v>9.3940817285110383E-3</v>
      </c>
      <c r="D116" s="77" t="s">
        <v>260</v>
      </c>
      <c r="E116" s="85" t="s">
        <v>96</v>
      </c>
    </row>
    <row r="117" spans="1:5" s="31" customFormat="1" ht="14.25" x14ac:dyDescent="0.2">
      <c r="A117" s="84" t="s">
        <v>7</v>
      </c>
      <c r="B117" s="162">
        <v>59</v>
      </c>
      <c r="C117" s="63">
        <f t="shared" si="2"/>
        <v>9.2375136997025209E-3</v>
      </c>
      <c r="D117" s="77" t="s">
        <v>247</v>
      </c>
      <c r="E117" s="85" t="s">
        <v>83</v>
      </c>
    </row>
    <row r="118" spans="1:5" s="31" customFormat="1" ht="14.25" x14ac:dyDescent="0.2">
      <c r="A118" s="84" t="s">
        <v>7</v>
      </c>
      <c r="B118" s="162">
        <v>53</v>
      </c>
      <c r="C118" s="63">
        <f t="shared" si="2"/>
        <v>8.2981055268514167E-3</v>
      </c>
      <c r="D118" s="77" t="s">
        <v>266</v>
      </c>
      <c r="E118" s="85" t="s">
        <v>102</v>
      </c>
    </row>
    <row r="119" spans="1:5" s="31" customFormat="1" ht="14.25" x14ac:dyDescent="0.2">
      <c r="A119" s="84" t="s">
        <v>7</v>
      </c>
      <c r="B119" s="162">
        <v>49</v>
      </c>
      <c r="C119" s="63">
        <f t="shared" si="2"/>
        <v>7.6718334116173481E-3</v>
      </c>
      <c r="D119" s="77" t="s">
        <v>253</v>
      </c>
      <c r="E119" s="85" t="s">
        <v>89</v>
      </c>
    </row>
    <row r="120" spans="1:5" s="31" customFormat="1" ht="14.25" x14ac:dyDescent="0.2">
      <c r="A120" s="84" t="s">
        <v>7</v>
      </c>
      <c r="B120" s="162">
        <v>48</v>
      </c>
      <c r="C120" s="63">
        <f t="shared" si="2"/>
        <v>7.5152653828088308E-3</v>
      </c>
      <c r="D120" s="77" t="s">
        <v>246</v>
      </c>
      <c r="E120" s="85" t="s">
        <v>82</v>
      </c>
    </row>
    <row r="121" spans="1:5" s="31" customFormat="1" ht="14.25" x14ac:dyDescent="0.2">
      <c r="A121" s="84" t="s">
        <v>7</v>
      </c>
      <c r="B121" s="162">
        <v>39</v>
      </c>
      <c r="C121" s="63">
        <f t="shared" si="2"/>
        <v>6.1061531235321745E-3</v>
      </c>
      <c r="D121" s="77" t="s">
        <v>268</v>
      </c>
      <c r="E121" s="85" t="s">
        <v>104</v>
      </c>
    </row>
    <row r="122" spans="1:5" s="31" customFormat="1" ht="14.25" x14ac:dyDescent="0.2">
      <c r="A122" s="84" t="s">
        <v>7</v>
      </c>
      <c r="B122" s="162">
        <v>38</v>
      </c>
      <c r="C122" s="63">
        <f t="shared" si="2"/>
        <v>5.9495850947236572E-3</v>
      </c>
      <c r="D122" s="77" t="s">
        <v>236</v>
      </c>
      <c r="E122" s="85" t="s">
        <v>72</v>
      </c>
    </row>
    <row r="123" spans="1:5" s="31" customFormat="1" ht="14.25" x14ac:dyDescent="0.2">
      <c r="A123" s="84" t="s">
        <v>7</v>
      </c>
      <c r="B123" s="162">
        <v>30</v>
      </c>
      <c r="C123" s="63">
        <f t="shared" si="2"/>
        <v>4.6970408642555191E-3</v>
      </c>
      <c r="D123" s="77" t="s">
        <v>301</v>
      </c>
      <c r="E123" s="85" t="s">
        <v>136</v>
      </c>
    </row>
    <row r="124" spans="1:5" s="31" customFormat="1" ht="14.25" x14ac:dyDescent="0.2">
      <c r="A124" s="84" t="s">
        <v>7</v>
      </c>
      <c r="B124" s="162">
        <v>30</v>
      </c>
      <c r="C124" s="63">
        <f t="shared" si="2"/>
        <v>4.6970408642555191E-3</v>
      </c>
      <c r="D124" s="77" t="s">
        <v>250</v>
      </c>
      <c r="E124" s="85" t="s">
        <v>86</v>
      </c>
    </row>
    <row r="125" spans="1:5" s="31" customFormat="1" ht="14.25" x14ac:dyDescent="0.2">
      <c r="A125" s="84" t="s">
        <v>7</v>
      </c>
      <c r="B125" s="162">
        <v>24</v>
      </c>
      <c r="C125" s="63">
        <f t="shared" si="2"/>
        <v>3.7576326914044154E-3</v>
      </c>
      <c r="D125" s="77" t="s">
        <v>256</v>
      </c>
      <c r="E125" s="85" t="s">
        <v>92</v>
      </c>
    </row>
    <row r="126" spans="1:5" s="31" customFormat="1" ht="14.25" x14ac:dyDescent="0.2">
      <c r="A126" s="84" t="s">
        <v>7</v>
      </c>
      <c r="B126" s="162">
        <v>21</v>
      </c>
      <c r="C126" s="63">
        <f t="shared" si="2"/>
        <v>3.2879286049788633E-3</v>
      </c>
      <c r="D126" s="77" t="s">
        <v>324</v>
      </c>
      <c r="E126" s="85" t="s">
        <v>158</v>
      </c>
    </row>
    <row r="127" spans="1:5" s="31" customFormat="1" ht="14.25" x14ac:dyDescent="0.2">
      <c r="A127" s="84" t="s">
        <v>7</v>
      </c>
      <c r="B127" s="162">
        <v>21</v>
      </c>
      <c r="C127" s="63">
        <f t="shared" si="2"/>
        <v>3.2879286049788633E-3</v>
      </c>
      <c r="D127" s="77" t="s">
        <v>290</v>
      </c>
      <c r="E127" s="85" t="s">
        <v>126</v>
      </c>
    </row>
    <row r="128" spans="1:5" s="31" customFormat="1" ht="14.25" x14ac:dyDescent="0.2">
      <c r="A128" s="84" t="s">
        <v>7</v>
      </c>
      <c r="B128" s="162">
        <v>21</v>
      </c>
      <c r="C128" s="63">
        <f t="shared" si="2"/>
        <v>3.2879286049788633E-3</v>
      </c>
      <c r="D128" s="77" t="s">
        <v>289</v>
      </c>
      <c r="E128" s="85" t="s">
        <v>125</v>
      </c>
    </row>
    <row r="129" spans="1:5" s="31" customFormat="1" ht="14.25" x14ac:dyDescent="0.2">
      <c r="A129" s="84" t="s">
        <v>7</v>
      </c>
      <c r="B129" s="162">
        <v>18</v>
      </c>
      <c r="C129" s="63">
        <f t="shared" si="2"/>
        <v>2.8182245185533112E-3</v>
      </c>
      <c r="D129" s="77" t="s">
        <v>277</v>
      </c>
      <c r="E129" s="85" t="s">
        <v>113</v>
      </c>
    </row>
    <row r="130" spans="1:5" s="31" customFormat="1" ht="14.25" x14ac:dyDescent="0.2">
      <c r="A130" s="84" t="s">
        <v>7</v>
      </c>
      <c r="B130" s="162">
        <v>17</v>
      </c>
      <c r="C130" s="63">
        <f t="shared" ref="C130:C160" si="3">B130/$B$161</f>
        <v>2.6616564897447943E-3</v>
      </c>
      <c r="D130" s="77" t="s">
        <v>245</v>
      </c>
      <c r="E130" s="85" t="s">
        <v>81</v>
      </c>
    </row>
    <row r="131" spans="1:5" s="31" customFormat="1" ht="14.25" x14ac:dyDescent="0.2">
      <c r="A131" s="84" t="s">
        <v>7</v>
      </c>
      <c r="B131" s="162">
        <v>14</v>
      </c>
      <c r="C131" s="63">
        <f t="shared" si="3"/>
        <v>2.1919524033192422E-3</v>
      </c>
      <c r="D131" s="77" t="s">
        <v>325</v>
      </c>
      <c r="E131" s="85" t="s">
        <v>159</v>
      </c>
    </row>
    <row r="132" spans="1:5" s="31" customFormat="1" ht="14.25" x14ac:dyDescent="0.2">
      <c r="A132" s="84" t="s">
        <v>7</v>
      </c>
      <c r="B132" s="162">
        <v>14</v>
      </c>
      <c r="C132" s="63">
        <f t="shared" si="3"/>
        <v>2.1919524033192422E-3</v>
      </c>
      <c r="D132" s="77" t="s">
        <v>274</v>
      </c>
      <c r="E132" s="85" t="s">
        <v>110</v>
      </c>
    </row>
    <row r="133" spans="1:5" s="31" customFormat="1" ht="14.25" x14ac:dyDescent="0.2">
      <c r="A133" s="84" t="s">
        <v>7</v>
      </c>
      <c r="B133" s="162">
        <v>13</v>
      </c>
      <c r="C133" s="63">
        <f t="shared" si="3"/>
        <v>2.0353843745107248E-3</v>
      </c>
      <c r="D133" s="77" t="s">
        <v>326</v>
      </c>
      <c r="E133" s="85" t="s">
        <v>160</v>
      </c>
    </row>
    <row r="134" spans="1:5" s="31" customFormat="1" ht="14.25" x14ac:dyDescent="0.2">
      <c r="A134" s="84" t="s">
        <v>7</v>
      </c>
      <c r="B134" s="162">
        <v>13</v>
      </c>
      <c r="C134" s="63">
        <f t="shared" si="3"/>
        <v>2.0353843745107248E-3</v>
      </c>
      <c r="D134" s="77" t="s">
        <v>286</v>
      </c>
      <c r="E134" s="85" t="s">
        <v>122</v>
      </c>
    </row>
    <row r="135" spans="1:5" s="31" customFormat="1" ht="14.25" x14ac:dyDescent="0.2">
      <c r="A135" s="84" t="s">
        <v>7</v>
      </c>
      <c r="B135" s="162">
        <v>12</v>
      </c>
      <c r="C135" s="63">
        <f t="shared" si="3"/>
        <v>1.8788163457022077E-3</v>
      </c>
      <c r="D135" s="77" t="s">
        <v>265</v>
      </c>
      <c r="E135" s="85" t="s">
        <v>101</v>
      </c>
    </row>
    <row r="136" spans="1:5" s="31" customFormat="1" ht="14.25" x14ac:dyDescent="0.2">
      <c r="A136" s="84" t="s">
        <v>7</v>
      </c>
      <c r="B136" s="162">
        <v>12</v>
      </c>
      <c r="C136" s="63">
        <f t="shared" si="3"/>
        <v>1.8788163457022077E-3</v>
      </c>
      <c r="D136" s="77" t="s">
        <v>254</v>
      </c>
      <c r="E136" s="85" t="s">
        <v>90</v>
      </c>
    </row>
    <row r="137" spans="1:5" s="31" customFormat="1" ht="14.25" x14ac:dyDescent="0.2">
      <c r="A137" s="84" t="s">
        <v>7</v>
      </c>
      <c r="B137" s="162">
        <v>11</v>
      </c>
      <c r="C137" s="63">
        <f t="shared" si="3"/>
        <v>1.7222483168936903E-3</v>
      </c>
      <c r="D137" s="77" t="s">
        <v>263</v>
      </c>
      <c r="E137" s="85" t="s">
        <v>99</v>
      </c>
    </row>
    <row r="138" spans="1:5" s="31" customFormat="1" ht="14.25" x14ac:dyDescent="0.2">
      <c r="A138" s="84" t="s">
        <v>7</v>
      </c>
      <c r="B138" s="162">
        <v>10</v>
      </c>
      <c r="C138" s="63">
        <f t="shared" si="3"/>
        <v>1.565680288085173E-3</v>
      </c>
      <c r="D138" s="77" t="s">
        <v>327</v>
      </c>
      <c r="E138" s="85" t="s">
        <v>161</v>
      </c>
    </row>
    <row r="139" spans="1:5" s="31" customFormat="1" ht="14.25" x14ac:dyDescent="0.2">
      <c r="A139" s="84" t="s">
        <v>7</v>
      </c>
      <c r="B139" s="162">
        <v>9</v>
      </c>
      <c r="C139" s="63">
        <f t="shared" si="3"/>
        <v>1.4091122592766556E-3</v>
      </c>
      <c r="D139" s="77" t="s">
        <v>278</v>
      </c>
      <c r="E139" s="85" t="s">
        <v>114</v>
      </c>
    </row>
    <row r="140" spans="1:5" s="31" customFormat="1" ht="14.25" x14ac:dyDescent="0.2">
      <c r="A140" s="84" t="s">
        <v>7</v>
      </c>
      <c r="B140" s="162">
        <v>9</v>
      </c>
      <c r="C140" s="63">
        <f t="shared" si="3"/>
        <v>1.4091122592766556E-3</v>
      </c>
      <c r="D140" s="77" t="s">
        <v>320</v>
      </c>
      <c r="E140" s="85" t="s">
        <v>154</v>
      </c>
    </row>
    <row r="141" spans="1:5" s="31" customFormat="1" ht="14.25" x14ac:dyDescent="0.2">
      <c r="A141" s="84" t="s">
        <v>7</v>
      </c>
      <c r="B141" s="162">
        <v>9</v>
      </c>
      <c r="C141" s="63">
        <f t="shared" si="3"/>
        <v>1.4091122592766556E-3</v>
      </c>
      <c r="D141" s="77" t="s">
        <v>323</v>
      </c>
      <c r="E141" s="85" t="s">
        <v>157</v>
      </c>
    </row>
    <row r="142" spans="1:5" s="31" customFormat="1" ht="14.25" x14ac:dyDescent="0.2">
      <c r="A142" s="84" t="s">
        <v>7</v>
      </c>
      <c r="B142" s="162">
        <v>6</v>
      </c>
      <c r="C142" s="63">
        <f t="shared" si="3"/>
        <v>9.3940817285110385E-4</v>
      </c>
      <c r="D142" s="77" t="s">
        <v>328</v>
      </c>
      <c r="E142" s="85" t="s">
        <v>162</v>
      </c>
    </row>
    <row r="143" spans="1:5" s="31" customFormat="1" ht="14.25" x14ac:dyDescent="0.2">
      <c r="A143" s="84" t="s">
        <v>7</v>
      </c>
      <c r="B143" s="162">
        <v>5</v>
      </c>
      <c r="C143" s="63">
        <f t="shared" si="3"/>
        <v>7.8284014404258649E-4</v>
      </c>
      <c r="D143" s="77" t="s">
        <v>318</v>
      </c>
      <c r="E143" s="85" t="s">
        <v>152</v>
      </c>
    </row>
    <row r="144" spans="1:5" s="31" customFormat="1" ht="14.25" x14ac:dyDescent="0.2">
      <c r="A144" s="84" t="s">
        <v>7</v>
      </c>
      <c r="B144" s="162">
        <v>5</v>
      </c>
      <c r="C144" s="63">
        <f t="shared" si="3"/>
        <v>7.8284014404258649E-4</v>
      </c>
      <c r="D144" s="77" t="s">
        <v>315</v>
      </c>
      <c r="E144" s="85" t="s">
        <v>149</v>
      </c>
    </row>
    <row r="145" spans="1:5" s="31" customFormat="1" ht="14.25" x14ac:dyDescent="0.2">
      <c r="A145" s="84" t="s">
        <v>7</v>
      </c>
      <c r="B145" s="162">
        <v>5</v>
      </c>
      <c r="C145" s="63">
        <f t="shared" si="3"/>
        <v>7.8284014404258649E-4</v>
      </c>
      <c r="D145" s="77" t="s">
        <v>259</v>
      </c>
      <c r="E145" s="85" t="s">
        <v>95</v>
      </c>
    </row>
    <row r="146" spans="1:5" s="31" customFormat="1" ht="14.25" x14ac:dyDescent="0.2">
      <c r="A146" s="84" t="s">
        <v>7</v>
      </c>
      <c r="B146" s="162">
        <v>5</v>
      </c>
      <c r="C146" s="63">
        <f t="shared" si="3"/>
        <v>7.8284014404258649E-4</v>
      </c>
      <c r="D146" s="77" t="s">
        <v>303</v>
      </c>
      <c r="E146" s="85" t="s">
        <v>138</v>
      </c>
    </row>
    <row r="147" spans="1:5" s="31" customFormat="1" ht="14.25" x14ac:dyDescent="0.2">
      <c r="A147" s="84" t="s">
        <v>7</v>
      </c>
      <c r="B147" s="162">
        <v>4</v>
      </c>
      <c r="C147" s="63">
        <f t="shared" si="3"/>
        <v>6.2627211523406923E-4</v>
      </c>
      <c r="D147" s="77" t="s">
        <v>293</v>
      </c>
      <c r="E147" s="85" t="s">
        <v>129</v>
      </c>
    </row>
    <row r="148" spans="1:5" s="31" customFormat="1" ht="14.25" x14ac:dyDescent="0.2">
      <c r="A148" s="84" t="s">
        <v>7</v>
      </c>
      <c r="B148" s="162">
        <v>4</v>
      </c>
      <c r="C148" s="63">
        <f t="shared" si="3"/>
        <v>6.2627211523406923E-4</v>
      </c>
      <c r="D148" s="77" t="s">
        <v>300</v>
      </c>
      <c r="E148" s="85" t="s">
        <v>135</v>
      </c>
    </row>
    <row r="149" spans="1:5" s="31" customFormat="1" ht="14.25" x14ac:dyDescent="0.2">
      <c r="A149" s="84" t="s">
        <v>7</v>
      </c>
      <c r="B149" s="162">
        <v>3</v>
      </c>
      <c r="C149" s="63">
        <f t="shared" si="3"/>
        <v>4.6970408642555192E-4</v>
      </c>
      <c r="D149" s="77" t="s">
        <v>314</v>
      </c>
      <c r="E149" s="85" t="s">
        <v>148</v>
      </c>
    </row>
    <row r="150" spans="1:5" s="31" customFormat="1" ht="14.25" x14ac:dyDescent="0.2">
      <c r="A150" s="84" t="s">
        <v>7</v>
      </c>
      <c r="B150" s="162">
        <v>3</v>
      </c>
      <c r="C150" s="63">
        <f t="shared" si="3"/>
        <v>4.6970408642555192E-4</v>
      </c>
      <c r="D150" s="77" t="s">
        <v>258</v>
      </c>
      <c r="E150" s="85" t="s">
        <v>94</v>
      </c>
    </row>
    <row r="151" spans="1:5" s="31" customFormat="1" ht="14.25" x14ac:dyDescent="0.2">
      <c r="A151" s="84" t="s">
        <v>7</v>
      </c>
      <c r="B151" s="162">
        <v>3</v>
      </c>
      <c r="C151" s="63">
        <f t="shared" si="3"/>
        <v>4.6970408642555192E-4</v>
      </c>
      <c r="D151" s="77" t="s">
        <v>329</v>
      </c>
      <c r="E151" s="85" t="s">
        <v>163</v>
      </c>
    </row>
    <row r="152" spans="1:5" s="31" customFormat="1" ht="14.25" x14ac:dyDescent="0.2">
      <c r="A152" s="84" t="s">
        <v>7</v>
      </c>
      <c r="B152" s="162">
        <v>3</v>
      </c>
      <c r="C152" s="63">
        <f t="shared" si="3"/>
        <v>4.6970408642555192E-4</v>
      </c>
      <c r="D152" s="77" t="s">
        <v>238</v>
      </c>
      <c r="E152" s="85" t="s">
        <v>74</v>
      </c>
    </row>
    <row r="153" spans="1:5" s="31" customFormat="1" ht="14.25" x14ac:dyDescent="0.2">
      <c r="A153" s="84" t="s">
        <v>7</v>
      </c>
      <c r="B153" s="162">
        <v>2</v>
      </c>
      <c r="C153" s="63">
        <f t="shared" si="3"/>
        <v>3.1313605761703462E-4</v>
      </c>
      <c r="D153" s="77" t="s">
        <v>251</v>
      </c>
      <c r="E153" s="85" t="s">
        <v>87</v>
      </c>
    </row>
    <row r="154" spans="1:5" s="31" customFormat="1" ht="14.25" x14ac:dyDescent="0.2">
      <c r="A154" s="84" t="s">
        <v>7</v>
      </c>
      <c r="B154" s="162">
        <v>2</v>
      </c>
      <c r="C154" s="63">
        <f t="shared" si="3"/>
        <v>3.1313605761703462E-4</v>
      </c>
      <c r="D154" s="77" t="s">
        <v>317</v>
      </c>
      <c r="E154" s="85" t="s">
        <v>151</v>
      </c>
    </row>
    <row r="155" spans="1:5" s="31" customFormat="1" ht="14.25" x14ac:dyDescent="0.2">
      <c r="A155" s="84" t="s">
        <v>7</v>
      </c>
      <c r="B155" s="162">
        <v>2</v>
      </c>
      <c r="C155" s="63">
        <f t="shared" si="3"/>
        <v>3.1313605761703462E-4</v>
      </c>
      <c r="D155" s="77" t="s">
        <v>292</v>
      </c>
      <c r="E155" s="85" t="s">
        <v>128</v>
      </c>
    </row>
    <row r="156" spans="1:5" s="31" customFormat="1" ht="14.25" x14ac:dyDescent="0.2">
      <c r="A156" s="84" t="s">
        <v>7</v>
      </c>
      <c r="B156" s="162">
        <v>1</v>
      </c>
      <c r="C156" s="63">
        <f t="shared" si="3"/>
        <v>1.5656802880851731E-4</v>
      </c>
      <c r="D156" s="77" t="s">
        <v>284</v>
      </c>
      <c r="E156" s="85" t="s">
        <v>120</v>
      </c>
    </row>
    <row r="157" spans="1:5" s="31" customFormat="1" ht="14.25" x14ac:dyDescent="0.2">
      <c r="A157" s="84" t="s">
        <v>7</v>
      </c>
      <c r="B157" s="162">
        <v>1</v>
      </c>
      <c r="C157" s="63">
        <f t="shared" si="3"/>
        <v>1.5656802880851731E-4</v>
      </c>
      <c r="D157" s="77" t="s">
        <v>283</v>
      </c>
      <c r="E157" s="85" t="s">
        <v>119</v>
      </c>
    </row>
    <row r="158" spans="1:5" s="31" customFormat="1" ht="14.25" x14ac:dyDescent="0.2">
      <c r="A158" s="84" t="s">
        <v>7</v>
      </c>
      <c r="B158" s="162">
        <v>1</v>
      </c>
      <c r="C158" s="63">
        <f t="shared" si="3"/>
        <v>1.5656802880851731E-4</v>
      </c>
      <c r="D158" s="77" t="s">
        <v>269</v>
      </c>
      <c r="E158" s="85" t="s">
        <v>105</v>
      </c>
    </row>
    <row r="159" spans="1:5" s="31" customFormat="1" ht="14.25" x14ac:dyDescent="0.2">
      <c r="A159" s="84" t="s">
        <v>7</v>
      </c>
      <c r="B159" s="162">
        <v>1</v>
      </c>
      <c r="C159" s="63">
        <f t="shared" si="3"/>
        <v>1.5656802880851731E-4</v>
      </c>
      <c r="D159" s="77" t="s">
        <v>255</v>
      </c>
      <c r="E159" s="85" t="s">
        <v>91</v>
      </c>
    </row>
    <row r="160" spans="1:5" s="19" customFormat="1" ht="14.25" x14ac:dyDescent="0.2">
      <c r="A160" s="84" t="s">
        <v>7</v>
      </c>
      <c r="B160" s="162">
        <v>1</v>
      </c>
      <c r="C160" s="63">
        <f t="shared" si="3"/>
        <v>1.5656802880851731E-4</v>
      </c>
      <c r="D160" s="77" t="s">
        <v>299</v>
      </c>
      <c r="E160" s="85" t="s">
        <v>134</v>
      </c>
    </row>
    <row r="161" spans="1:5" s="19" customFormat="1" ht="14.25" x14ac:dyDescent="0.2">
      <c r="A161" s="153" t="s">
        <v>180</v>
      </c>
      <c r="B161" s="168">
        <f>SUM(B98:B160)</f>
        <v>6387</v>
      </c>
      <c r="C161" s="154"/>
      <c r="D161" s="155"/>
      <c r="E161" s="156"/>
    </row>
    <row r="162" spans="1:5" s="19" customFormat="1" ht="14.25" x14ac:dyDescent="0.2">
      <c r="A162" s="146"/>
      <c r="B162" s="167"/>
      <c r="C162" s="147"/>
      <c r="D162" s="146"/>
      <c r="E162" s="146"/>
    </row>
    <row r="163" spans="1:5" s="31" customFormat="1" ht="14.25" x14ac:dyDescent="0.2">
      <c r="A163" s="293" t="s">
        <v>8</v>
      </c>
      <c r="B163" s="294"/>
      <c r="C163" s="294"/>
      <c r="D163" s="294"/>
      <c r="E163" s="295"/>
    </row>
    <row r="164" spans="1:5" s="19" customFormat="1" ht="14.25" x14ac:dyDescent="0.2">
      <c r="A164" s="171" t="s">
        <v>357</v>
      </c>
      <c r="B164" s="170" t="s">
        <v>356</v>
      </c>
      <c r="C164" s="172" t="s">
        <v>189</v>
      </c>
      <c r="D164" s="172" t="s">
        <v>358</v>
      </c>
      <c r="E164" s="173" t="s">
        <v>359</v>
      </c>
    </row>
    <row r="165" spans="1:5" s="73" customFormat="1" ht="14.25" x14ac:dyDescent="0.2">
      <c r="A165" s="81" t="s">
        <v>8</v>
      </c>
      <c r="B165" s="161">
        <v>4333</v>
      </c>
      <c r="C165" s="72">
        <f>B165/$B$249</f>
        <v>0.16673721476122677</v>
      </c>
      <c r="D165" s="82" t="s">
        <v>241</v>
      </c>
      <c r="E165" s="83" t="s">
        <v>77</v>
      </c>
    </row>
    <row r="166" spans="1:5" s="10" customFormat="1" ht="14.25" x14ac:dyDescent="0.2">
      <c r="A166" s="84" t="s">
        <v>8</v>
      </c>
      <c r="B166" s="162">
        <v>3689</v>
      </c>
      <c r="C166" s="63">
        <f t="shared" ref="C166:C229" si="4">B166/$B$249</f>
        <v>0.14195559318120599</v>
      </c>
      <c r="D166" s="77" t="s">
        <v>234</v>
      </c>
      <c r="E166" s="85" t="s">
        <v>70</v>
      </c>
    </row>
    <row r="167" spans="1:5" s="10" customFormat="1" ht="14.25" x14ac:dyDescent="0.2">
      <c r="A167" s="84" t="s">
        <v>8</v>
      </c>
      <c r="B167" s="162">
        <v>3631</v>
      </c>
      <c r="C167" s="63">
        <f t="shared" si="4"/>
        <v>0.13972370800785008</v>
      </c>
      <c r="D167" s="77" t="s">
        <v>235</v>
      </c>
      <c r="E167" s="85" t="s">
        <v>71</v>
      </c>
    </row>
    <row r="168" spans="1:5" s="10" customFormat="1" ht="14.25" x14ac:dyDescent="0.2">
      <c r="A168" s="84" t="s">
        <v>8</v>
      </c>
      <c r="B168" s="162">
        <v>3015</v>
      </c>
      <c r="C168" s="63">
        <f t="shared" si="4"/>
        <v>0.11601954823565629</v>
      </c>
      <c r="D168" s="77" t="s">
        <v>257</v>
      </c>
      <c r="E168" s="85" t="s">
        <v>93</v>
      </c>
    </row>
    <row r="169" spans="1:5" s="10" customFormat="1" ht="14.25" x14ac:dyDescent="0.2">
      <c r="A169" s="84" t="s">
        <v>8</v>
      </c>
      <c r="B169" s="162">
        <v>1427</v>
      </c>
      <c r="C169" s="63">
        <f t="shared" si="4"/>
        <v>5.4912071420325545E-2</v>
      </c>
      <c r="D169" s="77" t="s">
        <v>238</v>
      </c>
      <c r="E169" s="85" t="s">
        <v>74</v>
      </c>
    </row>
    <row r="170" spans="1:5" s="10" customFormat="1" ht="14.25" x14ac:dyDescent="0.2">
      <c r="A170" s="84" t="s">
        <v>8</v>
      </c>
      <c r="B170" s="162">
        <v>1209</v>
      </c>
      <c r="C170" s="63">
        <f t="shared" si="4"/>
        <v>4.652326163081541E-2</v>
      </c>
      <c r="D170" s="77" t="s">
        <v>251</v>
      </c>
      <c r="E170" s="85" t="s">
        <v>87</v>
      </c>
    </row>
    <row r="171" spans="1:5" s="10" customFormat="1" ht="14.25" x14ac:dyDescent="0.2">
      <c r="A171" s="84" t="s">
        <v>8</v>
      </c>
      <c r="B171" s="162">
        <v>1153</v>
      </c>
      <c r="C171" s="63">
        <f t="shared" si="4"/>
        <v>4.4368338015161428E-2</v>
      </c>
      <c r="D171" s="77" t="s">
        <v>330</v>
      </c>
      <c r="E171" s="85" t="s">
        <v>164</v>
      </c>
    </row>
    <row r="172" spans="1:5" s="10" customFormat="1" ht="14.25" x14ac:dyDescent="0.2">
      <c r="A172" s="84" t="s">
        <v>8</v>
      </c>
      <c r="B172" s="162">
        <v>996</v>
      </c>
      <c r="C172" s="63">
        <f t="shared" si="4"/>
        <v>3.8326855735560085E-2</v>
      </c>
      <c r="D172" s="77" t="s">
        <v>233</v>
      </c>
      <c r="E172" s="85" t="s">
        <v>69</v>
      </c>
    </row>
    <row r="173" spans="1:5" s="10" customFormat="1" ht="14.25" x14ac:dyDescent="0.2">
      <c r="A173" s="84" t="s">
        <v>8</v>
      </c>
      <c r="B173" s="162">
        <v>923</v>
      </c>
      <c r="C173" s="63">
        <f t="shared" si="4"/>
        <v>3.5517758879439719E-2</v>
      </c>
      <c r="D173" s="77" t="s">
        <v>256</v>
      </c>
      <c r="E173" s="85" t="s">
        <v>92</v>
      </c>
    </row>
    <row r="174" spans="1:5" s="10" customFormat="1" ht="14.25" x14ac:dyDescent="0.2">
      <c r="A174" s="84" t="s">
        <v>8</v>
      </c>
      <c r="B174" s="162">
        <v>863</v>
      </c>
      <c r="C174" s="63">
        <f t="shared" si="4"/>
        <v>3.3208912148381883E-2</v>
      </c>
      <c r="D174" s="77" t="s">
        <v>243</v>
      </c>
      <c r="E174" s="85" t="s">
        <v>79</v>
      </c>
    </row>
    <row r="175" spans="1:5" s="10" customFormat="1" ht="14.25" x14ac:dyDescent="0.2">
      <c r="A175" s="84" t="s">
        <v>8</v>
      </c>
      <c r="B175" s="162">
        <v>481</v>
      </c>
      <c r="C175" s="63">
        <f t="shared" si="4"/>
        <v>1.8509254627313655E-2</v>
      </c>
      <c r="D175" s="77" t="s">
        <v>239</v>
      </c>
      <c r="E175" s="85" t="s">
        <v>75</v>
      </c>
    </row>
    <row r="176" spans="1:5" s="10" customFormat="1" ht="14.25" x14ac:dyDescent="0.2">
      <c r="A176" s="84" t="s">
        <v>8</v>
      </c>
      <c r="B176" s="162">
        <v>410</v>
      </c>
      <c r="C176" s="63">
        <f t="shared" si="4"/>
        <v>1.5777119328895216E-2</v>
      </c>
      <c r="D176" s="77" t="s">
        <v>301</v>
      </c>
      <c r="E176" s="85" t="s">
        <v>136</v>
      </c>
    </row>
    <row r="177" spans="1:5" s="10" customFormat="1" ht="14.25" x14ac:dyDescent="0.2">
      <c r="A177" s="84" t="s">
        <v>8</v>
      </c>
      <c r="B177" s="162">
        <v>372</v>
      </c>
      <c r="C177" s="63">
        <f t="shared" si="4"/>
        <v>1.4314849732558588E-2</v>
      </c>
      <c r="D177" s="77" t="s">
        <v>277</v>
      </c>
      <c r="E177" s="85" t="s">
        <v>113</v>
      </c>
    </row>
    <row r="178" spans="1:5" s="10" customFormat="1" ht="14.25" x14ac:dyDescent="0.2">
      <c r="A178" s="84" t="s">
        <v>8</v>
      </c>
      <c r="B178" s="162">
        <v>356</v>
      </c>
      <c r="C178" s="63">
        <f t="shared" si="4"/>
        <v>1.3699157270943164E-2</v>
      </c>
      <c r="D178" s="77" t="s">
        <v>267</v>
      </c>
      <c r="E178" s="85" t="s">
        <v>103</v>
      </c>
    </row>
    <row r="179" spans="1:5" s="78" customFormat="1" ht="14.25" x14ac:dyDescent="0.2">
      <c r="A179" s="86" t="s">
        <v>8</v>
      </c>
      <c r="B179" s="163">
        <v>289</v>
      </c>
      <c r="C179" s="74">
        <f t="shared" si="4"/>
        <v>1.1120945087928579E-2</v>
      </c>
      <c r="D179" s="87" t="s">
        <v>263</v>
      </c>
      <c r="E179" s="88" t="s">
        <v>99</v>
      </c>
    </row>
    <row r="180" spans="1:5" s="31" customFormat="1" ht="14.25" x14ac:dyDescent="0.2">
      <c r="A180" s="148" t="s">
        <v>8</v>
      </c>
      <c r="B180" s="165">
        <v>277</v>
      </c>
      <c r="C180" s="71">
        <f t="shared" si="4"/>
        <v>1.0659175741717012E-2</v>
      </c>
      <c r="D180" s="80" t="s">
        <v>247</v>
      </c>
      <c r="E180" s="149" t="s">
        <v>83</v>
      </c>
    </row>
    <row r="181" spans="1:5" s="31" customFormat="1" ht="14.25" x14ac:dyDescent="0.2">
      <c r="A181" s="84" t="s">
        <v>8</v>
      </c>
      <c r="B181" s="162">
        <v>203</v>
      </c>
      <c r="C181" s="63">
        <f t="shared" si="4"/>
        <v>7.8115981067456803E-3</v>
      </c>
      <c r="D181" s="77" t="s">
        <v>331</v>
      </c>
      <c r="E181" s="85" t="s">
        <v>165</v>
      </c>
    </row>
    <row r="182" spans="1:5" s="31" customFormat="1" ht="14.25" x14ac:dyDescent="0.2">
      <c r="A182" s="84" t="s">
        <v>8</v>
      </c>
      <c r="B182" s="162">
        <v>202</v>
      </c>
      <c r="C182" s="63">
        <f t="shared" si="4"/>
        <v>7.773117327894717E-3</v>
      </c>
      <c r="D182" s="77" t="s">
        <v>266</v>
      </c>
      <c r="E182" s="85" t="s">
        <v>102</v>
      </c>
    </row>
    <row r="183" spans="1:5" s="31" customFormat="1" ht="14.25" x14ac:dyDescent="0.2">
      <c r="A183" s="84" t="s">
        <v>8</v>
      </c>
      <c r="B183" s="162">
        <v>197</v>
      </c>
      <c r="C183" s="63">
        <f t="shared" si="4"/>
        <v>7.5807134336398968E-3</v>
      </c>
      <c r="D183" s="77" t="s">
        <v>270</v>
      </c>
      <c r="E183" s="85" t="s">
        <v>106</v>
      </c>
    </row>
    <row r="184" spans="1:5" s="31" customFormat="1" ht="14.25" x14ac:dyDescent="0.2">
      <c r="A184" s="84" t="s">
        <v>8</v>
      </c>
      <c r="B184" s="162">
        <v>191</v>
      </c>
      <c r="C184" s="63">
        <f t="shared" si="4"/>
        <v>7.3498287605341132E-3</v>
      </c>
      <c r="D184" s="77" t="s">
        <v>283</v>
      </c>
      <c r="E184" s="85" t="s">
        <v>119</v>
      </c>
    </row>
    <row r="185" spans="1:5" s="31" customFormat="1" ht="14.25" x14ac:dyDescent="0.2">
      <c r="A185" s="84" t="s">
        <v>8</v>
      </c>
      <c r="B185" s="162">
        <v>171</v>
      </c>
      <c r="C185" s="63">
        <f t="shared" si="4"/>
        <v>6.5802131835148341E-3</v>
      </c>
      <c r="D185" s="77" t="s">
        <v>236</v>
      </c>
      <c r="E185" s="85" t="s">
        <v>72</v>
      </c>
    </row>
    <row r="186" spans="1:5" s="31" customFormat="1" ht="14.25" x14ac:dyDescent="0.2">
      <c r="A186" s="84" t="s">
        <v>8</v>
      </c>
      <c r="B186" s="162">
        <v>140</v>
      </c>
      <c r="C186" s="63">
        <f t="shared" si="4"/>
        <v>5.3873090391349521E-3</v>
      </c>
      <c r="D186" s="77" t="s">
        <v>273</v>
      </c>
      <c r="E186" s="85" t="s">
        <v>109</v>
      </c>
    </row>
    <row r="187" spans="1:5" s="31" customFormat="1" ht="14.25" x14ac:dyDescent="0.2">
      <c r="A187" s="84" t="s">
        <v>8</v>
      </c>
      <c r="B187" s="162">
        <v>133</v>
      </c>
      <c r="C187" s="63">
        <f t="shared" si="4"/>
        <v>5.1179435871782043E-3</v>
      </c>
      <c r="D187" s="77" t="s">
        <v>314</v>
      </c>
      <c r="E187" s="85" t="s">
        <v>148</v>
      </c>
    </row>
    <row r="188" spans="1:5" s="31" customFormat="1" ht="14.25" x14ac:dyDescent="0.2">
      <c r="A188" s="84" t="s">
        <v>8</v>
      </c>
      <c r="B188" s="162">
        <v>102</v>
      </c>
      <c r="C188" s="63">
        <f t="shared" si="4"/>
        <v>3.9250394427983223E-3</v>
      </c>
      <c r="D188" s="77" t="s">
        <v>249</v>
      </c>
      <c r="E188" s="85" t="s">
        <v>85</v>
      </c>
    </row>
    <row r="189" spans="1:5" s="31" customFormat="1" ht="14.25" x14ac:dyDescent="0.2">
      <c r="A189" s="84" t="s">
        <v>8</v>
      </c>
      <c r="B189" s="162">
        <v>95</v>
      </c>
      <c r="C189" s="63">
        <f t="shared" si="4"/>
        <v>3.6556739908415745E-3</v>
      </c>
      <c r="D189" s="77" t="s">
        <v>264</v>
      </c>
      <c r="E189" s="85" t="s">
        <v>100</v>
      </c>
    </row>
    <row r="190" spans="1:5" s="31" customFormat="1" ht="14.25" x14ac:dyDescent="0.2">
      <c r="A190" s="84" t="s">
        <v>8</v>
      </c>
      <c r="B190" s="162">
        <v>84</v>
      </c>
      <c r="C190" s="63">
        <f t="shared" si="4"/>
        <v>3.2323854234809712E-3</v>
      </c>
      <c r="D190" s="77" t="s">
        <v>261</v>
      </c>
      <c r="E190" s="85" t="s">
        <v>97</v>
      </c>
    </row>
    <row r="191" spans="1:5" s="31" customFormat="1" ht="14.25" x14ac:dyDescent="0.2">
      <c r="A191" s="84" t="s">
        <v>8</v>
      </c>
      <c r="B191" s="162">
        <v>82</v>
      </c>
      <c r="C191" s="63">
        <f t="shared" si="4"/>
        <v>3.1554238657790432E-3</v>
      </c>
      <c r="D191" s="77" t="s">
        <v>265</v>
      </c>
      <c r="E191" s="85" t="s">
        <v>101</v>
      </c>
    </row>
    <row r="192" spans="1:5" s="31" customFormat="1" ht="14.25" x14ac:dyDescent="0.2">
      <c r="A192" s="84" t="s">
        <v>8</v>
      </c>
      <c r="B192" s="162">
        <v>68</v>
      </c>
      <c r="C192" s="63">
        <f t="shared" si="4"/>
        <v>2.616692961865548E-3</v>
      </c>
      <c r="D192" s="77" t="s">
        <v>253</v>
      </c>
      <c r="E192" s="85" t="s">
        <v>89</v>
      </c>
    </row>
    <row r="193" spans="1:5" s="31" customFormat="1" ht="14.25" x14ac:dyDescent="0.2">
      <c r="A193" s="84" t="s">
        <v>8</v>
      </c>
      <c r="B193" s="162">
        <v>60</v>
      </c>
      <c r="C193" s="63">
        <f t="shared" si="4"/>
        <v>2.3088467310578365E-3</v>
      </c>
      <c r="D193" s="77" t="s">
        <v>259</v>
      </c>
      <c r="E193" s="85" t="s">
        <v>95</v>
      </c>
    </row>
    <row r="194" spans="1:5" s="31" customFormat="1" ht="14.25" x14ac:dyDescent="0.2">
      <c r="A194" s="84" t="s">
        <v>8</v>
      </c>
      <c r="B194" s="162">
        <v>59</v>
      </c>
      <c r="C194" s="63">
        <f t="shared" si="4"/>
        <v>2.2703659522068727E-3</v>
      </c>
      <c r="D194" s="77" t="s">
        <v>306</v>
      </c>
      <c r="E194" s="85" t="s">
        <v>141</v>
      </c>
    </row>
    <row r="195" spans="1:5" s="31" customFormat="1" ht="14.25" x14ac:dyDescent="0.2">
      <c r="A195" s="84" t="s">
        <v>8</v>
      </c>
      <c r="B195" s="162">
        <v>54</v>
      </c>
      <c r="C195" s="63">
        <f t="shared" si="4"/>
        <v>2.0779620579520529E-3</v>
      </c>
      <c r="D195" s="77" t="s">
        <v>252</v>
      </c>
      <c r="E195" s="85" t="s">
        <v>88</v>
      </c>
    </row>
    <row r="196" spans="1:5" s="31" customFormat="1" ht="14.25" x14ac:dyDescent="0.2">
      <c r="A196" s="84" t="s">
        <v>8</v>
      </c>
      <c r="B196" s="162">
        <v>52</v>
      </c>
      <c r="C196" s="63">
        <f t="shared" si="4"/>
        <v>2.0010005002501249E-3</v>
      </c>
      <c r="D196" s="77" t="s">
        <v>297</v>
      </c>
      <c r="E196" s="85" t="s">
        <v>80</v>
      </c>
    </row>
    <row r="197" spans="1:5" s="31" customFormat="1" ht="14.25" x14ac:dyDescent="0.2">
      <c r="A197" s="84" t="s">
        <v>8</v>
      </c>
      <c r="B197" s="162">
        <v>38</v>
      </c>
      <c r="C197" s="63">
        <f t="shared" si="4"/>
        <v>1.4622695963366298E-3</v>
      </c>
      <c r="D197" s="77" t="s">
        <v>240</v>
      </c>
      <c r="E197" s="85" t="s">
        <v>76</v>
      </c>
    </row>
    <row r="198" spans="1:5" s="31" customFormat="1" ht="14.25" x14ac:dyDescent="0.2">
      <c r="A198" s="84" t="s">
        <v>8</v>
      </c>
      <c r="B198" s="162">
        <v>38</v>
      </c>
      <c r="C198" s="63">
        <f t="shared" si="4"/>
        <v>1.4622695963366298E-3</v>
      </c>
      <c r="D198" s="77" t="s">
        <v>254</v>
      </c>
      <c r="E198" s="85" t="s">
        <v>90</v>
      </c>
    </row>
    <row r="199" spans="1:5" s="31" customFormat="1" ht="14.25" x14ac:dyDescent="0.2">
      <c r="A199" s="84" t="s">
        <v>8</v>
      </c>
      <c r="B199" s="162">
        <v>35</v>
      </c>
      <c r="C199" s="63">
        <f t="shared" si="4"/>
        <v>1.346827259783738E-3</v>
      </c>
      <c r="D199" s="77" t="s">
        <v>246</v>
      </c>
      <c r="E199" s="85" t="s">
        <v>82</v>
      </c>
    </row>
    <row r="200" spans="1:5" s="31" customFormat="1" ht="14.25" x14ac:dyDescent="0.2">
      <c r="A200" s="84" t="s">
        <v>8</v>
      </c>
      <c r="B200" s="162">
        <v>35</v>
      </c>
      <c r="C200" s="63">
        <f t="shared" si="4"/>
        <v>1.346827259783738E-3</v>
      </c>
      <c r="D200" s="77" t="s">
        <v>262</v>
      </c>
      <c r="E200" s="85" t="s">
        <v>98</v>
      </c>
    </row>
    <row r="201" spans="1:5" s="31" customFormat="1" ht="14.25" x14ac:dyDescent="0.2">
      <c r="A201" s="84" t="s">
        <v>8</v>
      </c>
      <c r="B201" s="162">
        <v>32</v>
      </c>
      <c r="C201" s="63">
        <f t="shared" si="4"/>
        <v>1.2313849232308462E-3</v>
      </c>
      <c r="D201" s="77" t="s">
        <v>279</v>
      </c>
      <c r="E201" s="85" t="s">
        <v>115</v>
      </c>
    </row>
    <row r="202" spans="1:5" s="31" customFormat="1" ht="14.25" x14ac:dyDescent="0.2">
      <c r="A202" s="84" t="s">
        <v>8</v>
      </c>
      <c r="B202" s="162">
        <v>32</v>
      </c>
      <c r="C202" s="63">
        <f t="shared" si="4"/>
        <v>1.2313849232308462E-3</v>
      </c>
      <c r="D202" s="77" t="s">
        <v>250</v>
      </c>
      <c r="E202" s="85" t="s">
        <v>86</v>
      </c>
    </row>
    <row r="203" spans="1:5" s="31" customFormat="1" ht="14.25" x14ac:dyDescent="0.2">
      <c r="A203" s="84" t="s">
        <v>8</v>
      </c>
      <c r="B203" s="162">
        <v>31</v>
      </c>
      <c r="C203" s="63">
        <f t="shared" si="4"/>
        <v>1.1929041443798822E-3</v>
      </c>
      <c r="D203" s="77" t="s">
        <v>325</v>
      </c>
      <c r="E203" s="85" t="s">
        <v>159</v>
      </c>
    </row>
    <row r="204" spans="1:5" s="31" customFormat="1" ht="14.25" x14ac:dyDescent="0.2">
      <c r="A204" s="84" t="s">
        <v>8</v>
      </c>
      <c r="B204" s="162">
        <v>30</v>
      </c>
      <c r="C204" s="63">
        <f t="shared" si="4"/>
        <v>1.1544233655289182E-3</v>
      </c>
      <c r="D204" s="77" t="s">
        <v>272</v>
      </c>
      <c r="E204" s="85" t="s">
        <v>108</v>
      </c>
    </row>
    <row r="205" spans="1:5" s="31" customFormat="1" ht="14.25" x14ac:dyDescent="0.2">
      <c r="A205" s="84" t="s">
        <v>8</v>
      </c>
      <c r="B205" s="162">
        <v>29</v>
      </c>
      <c r="C205" s="63">
        <f t="shared" si="4"/>
        <v>1.1159425866779545E-3</v>
      </c>
      <c r="D205" s="77" t="s">
        <v>275</v>
      </c>
      <c r="E205" s="85" t="s">
        <v>111</v>
      </c>
    </row>
    <row r="206" spans="1:5" s="31" customFormat="1" ht="14.25" x14ac:dyDescent="0.2">
      <c r="A206" s="84" t="s">
        <v>8</v>
      </c>
      <c r="B206" s="162">
        <v>26</v>
      </c>
      <c r="C206" s="63">
        <f t="shared" si="4"/>
        <v>1.0005002501250625E-3</v>
      </c>
      <c r="D206" s="77" t="s">
        <v>332</v>
      </c>
      <c r="E206" s="85" t="s">
        <v>166</v>
      </c>
    </row>
    <row r="207" spans="1:5" s="31" customFormat="1" ht="14.25" x14ac:dyDescent="0.2">
      <c r="A207" s="84" t="s">
        <v>8</v>
      </c>
      <c r="B207" s="162">
        <v>23</v>
      </c>
      <c r="C207" s="63">
        <f t="shared" si="4"/>
        <v>8.8505791357217068E-4</v>
      </c>
      <c r="D207" s="77" t="s">
        <v>268</v>
      </c>
      <c r="E207" s="85" t="s">
        <v>104</v>
      </c>
    </row>
    <row r="208" spans="1:5" s="31" customFormat="1" ht="14.25" x14ac:dyDescent="0.2">
      <c r="A208" s="84" t="s">
        <v>8</v>
      </c>
      <c r="B208" s="162">
        <v>23</v>
      </c>
      <c r="C208" s="63">
        <f t="shared" si="4"/>
        <v>8.8505791357217068E-4</v>
      </c>
      <c r="D208" s="77" t="s">
        <v>260</v>
      </c>
      <c r="E208" s="85" t="s">
        <v>96</v>
      </c>
    </row>
    <row r="209" spans="1:5" s="31" customFormat="1" ht="14.25" x14ac:dyDescent="0.2">
      <c r="A209" s="84" t="s">
        <v>8</v>
      </c>
      <c r="B209" s="162">
        <v>20</v>
      </c>
      <c r="C209" s="63">
        <f t="shared" si="4"/>
        <v>7.696155770192789E-4</v>
      </c>
      <c r="D209" s="77" t="s">
        <v>328</v>
      </c>
      <c r="E209" s="85" t="s">
        <v>162</v>
      </c>
    </row>
    <row r="210" spans="1:5" s="31" customFormat="1" ht="14.25" x14ac:dyDescent="0.2">
      <c r="A210" s="84" t="s">
        <v>8</v>
      </c>
      <c r="B210" s="162">
        <v>20</v>
      </c>
      <c r="C210" s="63">
        <f t="shared" si="4"/>
        <v>7.696155770192789E-4</v>
      </c>
      <c r="D210" s="77" t="s">
        <v>245</v>
      </c>
      <c r="E210" s="85" t="s">
        <v>81</v>
      </c>
    </row>
    <row r="211" spans="1:5" s="31" customFormat="1" ht="14.25" x14ac:dyDescent="0.2">
      <c r="A211" s="84" t="s">
        <v>8</v>
      </c>
      <c r="B211" s="162">
        <v>20</v>
      </c>
      <c r="C211" s="63">
        <f t="shared" si="4"/>
        <v>7.696155770192789E-4</v>
      </c>
      <c r="D211" s="77" t="s">
        <v>319</v>
      </c>
      <c r="E211" s="85" t="s">
        <v>153</v>
      </c>
    </row>
    <row r="212" spans="1:5" s="31" customFormat="1" ht="14.25" x14ac:dyDescent="0.2">
      <c r="A212" s="84" t="s">
        <v>8</v>
      </c>
      <c r="B212" s="162">
        <v>17</v>
      </c>
      <c r="C212" s="63">
        <f t="shared" si="4"/>
        <v>6.5417324046638701E-4</v>
      </c>
      <c r="D212" s="77" t="s">
        <v>300</v>
      </c>
      <c r="E212" s="85" t="s">
        <v>135</v>
      </c>
    </row>
    <row r="213" spans="1:5" s="31" customFormat="1" ht="14.25" x14ac:dyDescent="0.2">
      <c r="A213" s="84" t="s">
        <v>8</v>
      </c>
      <c r="B213" s="162">
        <v>16</v>
      </c>
      <c r="C213" s="63">
        <f t="shared" si="4"/>
        <v>6.1569246161542312E-4</v>
      </c>
      <c r="D213" s="77" t="s">
        <v>304</v>
      </c>
      <c r="E213" s="85" t="s">
        <v>139</v>
      </c>
    </row>
    <row r="214" spans="1:5" s="31" customFormat="1" ht="14.25" x14ac:dyDescent="0.2">
      <c r="A214" s="84" t="s">
        <v>8</v>
      </c>
      <c r="B214" s="162">
        <v>16</v>
      </c>
      <c r="C214" s="63">
        <f t="shared" si="4"/>
        <v>6.1569246161542312E-4</v>
      </c>
      <c r="D214" s="77" t="s">
        <v>290</v>
      </c>
      <c r="E214" s="85" t="s">
        <v>126</v>
      </c>
    </row>
    <row r="215" spans="1:5" s="31" customFormat="1" ht="14.25" x14ac:dyDescent="0.2">
      <c r="A215" s="84" t="s">
        <v>8</v>
      </c>
      <c r="B215" s="162">
        <v>16</v>
      </c>
      <c r="C215" s="63">
        <f t="shared" si="4"/>
        <v>6.1569246161542312E-4</v>
      </c>
      <c r="D215" s="77" t="s">
        <v>274</v>
      </c>
      <c r="E215" s="85" t="s">
        <v>110</v>
      </c>
    </row>
    <row r="216" spans="1:5" s="31" customFormat="1" ht="14.25" x14ac:dyDescent="0.2">
      <c r="A216" s="84" t="s">
        <v>8</v>
      </c>
      <c r="B216" s="162">
        <v>15</v>
      </c>
      <c r="C216" s="63">
        <f t="shared" si="4"/>
        <v>5.7721168276445912E-4</v>
      </c>
      <c r="D216" s="77" t="s">
        <v>288</v>
      </c>
      <c r="E216" s="85" t="s">
        <v>124</v>
      </c>
    </row>
    <row r="217" spans="1:5" s="31" customFormat="1" ht="14.25" x14ac:dyDescent="0.2">
      <c r="A217" s="84" t="s">
        <v>8</v>
      </c>
      <c r="B217" s="162">
        <v>15</v>
      </c>
      <c r="C217" s="63">
        <f t="shared" si="4"/>
        <v>5.7721168276445912E-4</v>
      </c>
      <c r="D217" s="77" t="s">
        <v>278</v>
      </c>
      <c r="E217" s="85" t="s">
        <v>114</v>
      </c>
    </row>
    <row r="218" spans="1:5" s="31" customFormat="1" ht="14.25" x14ac:dyDescent="0.2">
      <c r="A218" s="84" t="s">
        <v>8</v>
      </c>
      <c r="B218" s="162">
        <v>11</v>
      </c>
      <c r="C218" s="63">
        <f t="shared" si="4"/>
        <v>4.2328856736060339E-4</v>
      </c>
      <c r="D218" s="77" t="s">
        <v>316</v>
      </c>
      <c r="E218" s="85" t="s">
        <v>150</v>
      </c>
    </row>
    <row r="219" spans="1:5" s="31" customFormat="1" ht="14.25" x14ac:dyDescent="0.2">
      <c r="A219" s="84" t="s">
        <v>8</v>
      </c>
      <c r="B219" s="162">
        <v>11</v>
      </c>
      <c r="C219" s="63">
        <f t="shared" si="4"/>
        <v>4.2328856736060339E-4</v>
      </c>
      <c r="D219" s="77" t="s">
        <v>317</v>
      </c>
      <c r="E219" s="85" t="s">
        <v>151</v>
      </c>
    </row>
    <row r="220" spans="1:5" s="31" customFormat="1" ht="14.25" x14ac:dyDescent="0.2">
      <c r="A220" s="84" t="s">
        <v>8</v>
      </c>
      <c r="B220" s="162">
        <v>11</v>
      </c>
      <c r="C220" s="63">
        <f t="shared" si="4"/>
        <v>4.2328856736060339E-4</v>
      </c>
      <c r="D220" s="77" t="s">
        <v>309</v>
      </c>
      <c r="E220" s="85" t="s">
        <v>144</v>
      </c>
    </row>
    <row r="221" spans="1:5" s="31" customFormat="1" ht="14.25" x14ac:dyDescent="0.2">
      <c r="A221" s="84" t="s">
        <v>8</v>
      </c>
      <c r="B221" s="162">
        <v>10</v>
      </c>
      <c r="C221" s="63">
        <f t="shared" si="4"/>
        <v>3.8480778850963945E-4</v>
      </c>
      <c r="D221" s="77" t="s">
        <v>284</v>
      </c>
      <c r="E221" s="85" t="s">
        <v>120</v>
      </c>
    </row>
    <row r="222" spans="1:5" s="31" customFormat="1" ht="14.25" x14ac:dyDescent="0.2">
      <c r="A222" s="84" t="s">
        <v>8</v>
      </c>
      <c r="B222" s="162">
        <v>10</v>
      </c>
      <c r="C222" s="63">
        <f t="shared" si="4"/>
        <v>3.8480778850963945E-4</v>
      </c>
      <c r="D222" s="77" t="s">
        <v>333</v>
      </c>
      <c r="E222" s="85" t="s">
        <v>167</v>
      </c>
    </row>
    <row r="223" spans="1:5" s="31" customFormat="1" ht="14.25" x14ac:dyDescent="0.2">
      <c r="A223" s="84" t="s">
        <v>8</v>
      </c>
      <c r="B223" s="162">
        <v>9</v>
      </c>
      <c r="C223" s="63">
        <f t="shared" si="4"/>
        <v>3.463270096586755E-4</v>
      </c>
      <c r="D223" s="77" t="s">
        <v>242</v>
      </c>
      <c r="E223" s="85" t="s">
        <v>78</v>
      </c>
    </row>
    <row r="224" spans="1:5" s="31" customFormat="1" ht="14.25" x14ac:dyDescent="0.2">
      <c r="A224" s="84" t="s">
        <v>8</v>
      </c>
      <c r="B224" s="162">
        <v>7</v>
      </c>
      <c r="C224" s="63">
        <f t="shared" si="4"/>
        <v>2.6936545195674761E-4</v>
      </c>
      <c r="D224" s="77" t="s">
        <v>299</v>
      </c>
      <c r="E224" s="85" t="s">
        <v>134</v>
      </c>
    </row>
    <row r="225" spans="1:5" s="31" customFormat="1" ht="14.25" x14ac:dyDescent="0.2">
      <c r="A225" s="84" t="s">
        <v>8</v>
      </c>
      <c r="B225" s="162">
        <v>7</v>
      </c>
      <c r="C225" s="63">
        <f t="shared" si="4"/>
        <v>2.6936545195674761E-4</v>
      </c>
      <c r="D225" s="77" t="s">
        <v>293</v>
      </c>
      <c r="E225" s="85" t="s">
        <v>129</v>
      </c>
    </row>
    <row r="226" spans="1:5" s="31" customFormat="1" ht="14.25" x14ac:dyDescent="0.2">
      <c r="A226" s="84" t="s">
        <v>8</v>
      </c>
      <c r="B226" s="162">
        <v>6</v>
      </c>
      <c r="C226" s="63">
        <f t="shared" si="4"/>
        <v>2.3088467310578367E-4</v>
      </c>
      <c r="D226" s="77" t="s">
        <v>321</v>
      </c>
      <c r="E226" s="85" t="s">
        <v>155</v>
      </c>
    </row>
    <row r="227" spans="1:5" s="31" customFormat="1" ht="14.25" x14ac:dyDescent="0.2">
      <c r="A227" s="84" t="s">
        <v>8</v>
      </c>
      <c r="B227" s="162">
        <v>6</v>
      </c>
      <c r="C227" s="63">
        <f t="shared" si="4"/>
        <v>2.3088467310578367E-4</v>
      </c>
      <c r="D227" s="77" t="s">
        <v>255</v>
      </c>
      <c r="E227" s="85" t="s">
        <v>91</v>
      </c>
    </row>
    <row r="228" spans="1:5" s="31" customFormat="1" ht="14.25" x14ac:dyDescent="0.2">
      <c r="A228" s="84" t="s">
        <v>8</v>
      </c>
      <c r="B228" s="162">
        <v>5</v>
      </c>
      <c r="C228" s="63">
        <f t="shared" si="4"/>
        <v>1.9240389425481972E-4</v>
      </c>
      <c r="D228" s="77" t="s">
        <v>269</v>
      </c>
      <c r="E228" s="85" t="s">
        <v>105</v>
      </c>
    </row>
    <row r="229" spans="1:5" s="31" customFormat="1" ht="14.25" x14ac:dyDescent="0.2">
      <c r="A229" s="84" t="s">
        <v>8</v>
      </c>
      <c r="B229" s="162">
        <v>5</v>
      </c>
      <c r="C229" s="63">
        <f t="shared" si="4"/>
        <v>1.9240389425481972E-4</v>
      </c>
      <c r="D229" s="77" t="s">
        <v>307</v>
      </c>
      <c r="E229" s="85" t="s">
        <v>142</v>
      </c>
    </row>
    <row r="230" spans="1:5" s="31" customFormat="1" ht="14.25" x14ac:dyDescent="0.2">
      <c r="A230" s="84" t="s">
        <v>8</v>
      </c>
      <c r="B230" s="162">
        <v>5</v>
      </c>
      <c r="C230" s="63">
        <f t="shared" ref="C230:C248" si="5">B230/$B$249</f>
        <v>1.9240389425481972E-4</v>
      </c>
      <c r="D230" s="77" t="s">
        <v>326</v>
      </c>
      <c r="E230" s="85" t="s">
        <v>160</v>
      </c>
    </row>
    <row r="231" spans="1:5" s="31" customFormat="1" ht="14.25" x14ac:dyDescent="0.2">
      <c r="A231" s="84" t="s">
        <v>8</v>
      </c>
      <c r="B231" s="162">
        <v>4</v>
      </c>
      <c r="C231" s="63">
        <f t="shared" si="5"/>
        <v>1.5392311540385578E-4</v>
      </c>
      <c r="D231" s="77" t="s">
        <v>276</v>
      </c>
      <c r="E231" s="85" t="s">
        <v>112</v>
      </c>
    </row>
    <row r="232" spans="1:5" s="31" customFormat="1" ht="14.25" x14ac:dyDescent="0.2">
      <c r="A232" s="84" t="s">
        <v>8</v>
      </c>
      <c r="B232" s="162">
        <v>4</v>
      </c>
      <c r="C232" s="63">
        <f t="shared" si="5"/>
        <v>1.5392311540385578E-4</v>
      </c>
      <c r="D232" s="77" t="s">
        <v>323</v>
      </c>
      <c r="E232" s="85" t="s">
        <v>157</v>
      </c>
    </row>
    <row r="233" spans="1:5" s="31" customFormat="1" ht="14.25" x14ac:dyDescent="0.2">
      <c r="A233" s="84" t="s">
        <v>8</v>
      </c>
      <c r="B233" s="162">
        <v>4</v>
      </c>
      <c r="C233" s="63">
        <f t="shared" si="5"/>
        <v>1.5392311540385578E-4</v>
      </c>
      <c r="D233" s="77" t="s">
        <v>271</v>
      </c>
      <c r="E233" s="85" t="s">
        <v>107</v>
      </c>
    </row>
    <row r="234" spans="1:5" s="31" customFormat="1" ht="14.25" x14ac:dyDescent="0.2">
      <c r="A234" s="84" t="s">
        <v>8</v>
      </c>
      <c r="B234" s="162">
        <v>3</v>
      </c>
      <c r="C234" s="63">
        <f t="shared" si="5"/>
        <v>1.1544233655289183E-4</v>
      </c>
      <c r="D234" s="77" t="s">
        <v>334</v>
      </c>
      <c r="E234" s="85" t="s">
        <v>168</v>
      </c>
    </row>
    <row r="235" spans="1:5" s="31" customFormat="1" ht="14.25" x14ac:dyDescent="0.2">
      <c r="A235" s="84" t="s">
        <v>8</v>
      </c>
      <c r="B235" s="162">
        <v>3</v>
      </c>
      <c r="C235" s="63">
        <f t="shared" si="5"/>
        <v>1.1544233655289183E-4</v>
      </c>
      <c r="D235" s="77" t="s">
        <v>295</v>
      </c>
      <c r="E235" s="85" t="s">
        <v>131</v>
      </c>
    </row>
    <row r="236" spans="1:5" s="31" customFormat="1" ht="14.25" x14ac:dyDescent="0.2">
      <c r="A236" s="84" t="s">
        <v>8</v>
      </c>
      <c r="B236" s="162">
        <v>3</v>
      </c>
      <c r="C236" s="63">
        <f t="shared" si="5"/>
        <v>1.1544233655289183E-4</v>
      </c>
      <c r="D236" s="77" t="s">
        <v>248</v>
      </c>
      <c r="E236" s="85" t="s">
        <v>84</v>
      </c>
    </row>
    <row r="237" spans="1:5" s="31" customFormat="1" ht="14.25" x14ac:dyDescent="0.2">
      <c r="A237" s="84" t="s">
        <v>8</v>
      </c>
      <c r="B237" s="162">
        <v>3</v>
      </c>
      <c r="C237" s="63">
        <f t="shared" si="5"/>
        <v>1.1544233655289183E-4</v>
      </c>
      <c r="D237" s="77" t="s">
        <v>244</v>
      </c>
      <c r="E237" s="85" t="s">
        <v>80</v>
      </c>
    </row>
    <row r="238" spans="1:5" s="31" customFormat="1" ht="14.25" x14ac:dyDescent="0.2">
      <c r="A238" s="84" t="s">
        <v>8</v>
      </c>
      <c r="B238" s="162">
        <v>3</v>
      </c>
      <c r="C238" s="63">
        <f t="shared" si="5"/>
        <v>1.1544233655289183E-4</v>
      </c>
      <c r="D238" s="77" t="s">
        <v>280</v>
      </c>
      <c r="E238" s="85" t="s">
        <v>116</v>
      </c>
    </row>
    <row r="239" spans="1:5" s="31" customFormat="1" ht="14.25" x14ac:dyDescent="0.2">
      <c r="A239" s="84" t="s">
        <v>8</v>
      </c>
      <c r="B239" s="162">
        <v>2</v>
      </c>
      <c r="C239" s="63">
        <f t="shared" si="5"/>
        <v>7.696155770192789E-5</v>
      </c>
      <c r="D239" s="77" t="s">
        <v>318</v>
      </c>
      <c r="E239" s="85" t="s">
        <v>152</v>
      </c>
    </row>
    <row r="240" spans="1:5" s="31" customFormat="1" ht="14.25" x14ac:dyDescent="0.2">
      <c r="A240" s="84" t="s">
        <v>8</v>
      </c>
      <c r="B240" s="162">
        <v>2</v>
      </c>
      <c r="C240" s="63">
        <f t="shared" si="5"/>
        <v>7.696155770192789E-5</v>
      </c>
      <c r="D240" s="77" t="s">
        <v>282</v>
      </c>
      <c r="E240" s="85" t="s">
        <v>118</v>
      </c>
    </row>
    <row r="241" spans="1:5" s="31" customFormat="1" ht="14.25" x14ac:dyDescent="0.2">
      <c r="A241" s="84" t="s">
        <v>8</v>
      </c>
      <c r="B241" s="162">
        <v>2</v>
      </c>
      <c r="C241" s="63">
        <f t="shared" si="5"/>
        <v>7.696155770192789E-5</v>
      </c>
      <c r="D241" s="77" t="s">
        <v>305</v>
      </c>
      <c r="E241" s="85" t="s">
        <v>140</v>
      </c>
    </row>
    <row r="242" spans="1:5" s="31" customFormat="1" ht="14.25" x14ac:dyDescent="0.2">
      <c r="A242" s="84" t="s">
        <v>8</v>
      </c>
      <c r="B242" s="162">
        <v>1</v>
      </c>
      <c r="C242" s="63">
        <f t="shared" si="5"/>
        <v>3.8480778850963945E-5</v>
      </c>
      <c r="D242" s="77" t="s">
        <v>335</v>
      </c>
      <c r="E242" s="85" t="s">
        <v>171</v>
      </c>
    </row>
    <row r="243" spans="1:5" s="31" customFormat="1" ht="14.25" x14ac:dyDescent="0.2">
      <c r="A243" s="84" t="s">
        <v>8</v>
      </c>
      <c r="B243" s="162">
        <v>1</v>
      </c>
      <c r="C243" s="63">
        <f t="shared" si="5"/>
        <v>3.8480778850963945E-5</v>
      </c>
      <c r="D243" s="77" t="s">
        <v>286</v>
      </c>
      <c r="E243" s="85" t="s">
        <v>122</v>
      </c>
    </row>
    <row r="244" spans="1:5" s="31" customFormat="1" ht="14.25" x14ac:dyDescent="0.2">
      <c r="A244" s="84" t="s">
        <v>8</v>
      </c>
      <c r="B244" s="162">
        <v>1</v>
      </c>
      <c r="C244" s="63">
        <f t="shared" si="5"/>
        <v>3.8480778850963945E-5</v>
      </c>
      <c r="D244" s="77" t="s">
        <v>292</v>
      </c>
      <c r="E244" s="85" t="s">
        <v>128</v>
      </c>
    </row>
    <row r="245" spans="1:5" s="31" customFormat="1" ht="14.25" x14ac:dyDescent="0.2">
      <c r="A245" s="84" t="s">
        <v>8</v>
      </c>
      <c r="B245" s="162">
        <v>1</v>
      </c>
      <c r="C245" s="63">
        <f t="shared" si="5"/>
        <v>3.8480778850963945E-5</v>
      </c>
      <c r="D245" s="77" t="s">
        <v>281</v>
      </c>
      <c r="E245" s="85" t="s">
        <v>117</v>
      </c>
    </row>
    <row r="246" spans="1:5" s="31" customFormat="1" ht="14.25" x14ac:dyDescent="0.2">
      <c r="A246" s="84" t="s">
        <v>8</v>
      </c>
      <c r="B246" s="162">
        <v>1</v>
      </c>
      <c r="C246" s="63">
        <f t="shared" si="5"/>
        <v>3.8480778850963945E-5</v>
      </c>
      <c r="D246" s="77" t="s">
        <v>303</v>
      </c>
      <c r="E246" s="85" t="s">
        <v>138</v>
      </c>
    </row>
    <row r="247" spans="1:5" s="19" customFormat="1" ht="14.25" x14ac:dyDescent="0.2">
      <c r="A247" s="84" t="s">
        <v>8</v>
      </c>
      <c r="B247" s="162">
        <v>1</v>
      </c>
      <c r="C247" s="63">
        <f t="shared" si="5"/>
        <v>3.8480778850963945E-5</v>
      </c>
      <c r="D247" s="77" t="s">
        <v>336</v>
      </c>
      <c r="E247" s="85" t="s">
        <v>170</v>
      </c>
    </row>
    <row r="248" spans="1:5" s="31" customFormat="1" ht="14.25" x14ac:dyDescent="0.2">
      <c r="A248" s="84" t="s">
        <v>8</v>
      </c>
      <c r="B248" s="162">
        <v>1</v>
      </c>
      <c r="C248" s="63">
        <f t="shared" si="5"/>
        <v>3.8480778850963945E-5</v>
      </c>
      <c r="D248" s="77" t="s">
        <v>337</v>
      </c>
      <c r="E248" s="85" t="s">
        <v>169</v>
      </c>
    </row>
    <row r="249" spans="1:5" s="31" customFormat="1" ht="14.25" x14ac:dyDescent="0.2">
      <c r="A249" s="153" t="s">
        <v>346</v>
      </c>
      <c r="B249" s="168">
        <f>SUM(B165:B248)</f>
        <v>25987</v>
      </c>
      <c r="C249" s="154"/>
      <c r="D249" s="155"/>
      <c r="E249" s="156"/>
    </row>
    <row r="250" spans="1:5" s="31" customFormat="1" ht="14.25" x14ac:dyDescent="0.2">
      <c r="A250" s="146"/>
      <c r="B250" s="167"/>
      <c r="C250" s="147"/>
      <c r="D250" s="146"/>
      <c r="E250" s="146"/>
    </row>
    <row r="251" spans="1:5" s="19" customFormat="1" ht="14.25" x14ac:dyDescent="0.2">
      <c r="A251" s="293" t="s">
        <v>9</v>
      </c>
      <c r="B251" s="294"/>
      <c r="C251" s="294"/>
      <c r="D251" s="294"/>
      <c r="E251" s="295"/>
    </row>
    <row r="252" spans="1:5" s="19" customFormat="1" ht="14.25" x14ac:dyDescent="0.2">
      <c r="A252" s="171" t="s">
        <v>357</v>
      </c>
      <c r="B252" s="170" t="s">
        <v>356</v>
      </c>
      <c r="C252" s="172" t="s">
        <v>189</v>
      </c>
      <c r="D252" s="172" t="s">
        <v>358</v>
      </c>
      <c r="E252" s="173" t="s">
        <v>359</v>
      </c>
    </row>
    <row r="253" spans="1:5" s="73" customFormat="1" ht="14.25" x14ac:dyDescent="0.2">
      <c r="A253" s="81" t="s">
        <v>9</v>
      </c>
      <c r="B253" s="161">
        <v>15769</v>
      </c>
      <c r="C253" s="72">
        <f>B253/$B$366</f>
        <v>0.17869162691082982</v>
      </c>
      <c r="D253" s="82" t="s">
        <v>233</v>
      </c>
      <c r="E253" s="83" t="s">
        <v>69</v>
      </c>
    </row>
    <row r="254" spans="1:5" s="10" customFormat="1" ht="14.25" x14ac:dyDescent="0.2">
      <c r="A254" s="84" t="s">
        <v>9</v>
      </c>
      <c r="B254" s="162">
        <v>12168</v>
      </c>
      <c r="C254" s="63">
        <f t="shared" ref="C254:C317" si="6">B254/$B$366</f>
        <v>0.13788570716284973</v>
      </c>
      <c r="D254" s="77" t="s">
        <v>271</v>
      </c>
      <c r="E254" s="85" t="s">
        <v>107</v>
      </c>
    </row>
    <row r="255" spans="1:5" s="64" customFormat="1" ht="14.25" x14ac:dyDescent="0.2">
      <c r="A255" s="84" t="s">
        <v>9</v>
      </c>
      <c r="B255" s="162">
        <v>10285</v>
      </c>
      <c r="C255" s="63">
        <f t="shared" si="6"/>
        <v>0.11654787131573878</v>
      </c>
      <c r="D255" s="77" t="s">
        <v>283</v>
      </c>
      <c r="E255" s="85" t="s">
        <v>119</v>
      </c>
    </row>
    <row r="256" spans="1:5" s="10" customFormat="1" ht="14.25" x14ac:dyDescent="0.2">
      <c r="A256" s="84" t="s">
        <v>9</v>
      </c>
      <c r="B256" s="162">
        <v>6562</v>
      </c>
      <c r="C256" s="63">
        <f t="shared" si="6"/>
        <v>7.4359468310537469E-2</v>
      </c>
      <c r="D256" s="77" t="s">
        <v>235</v>
      </c>
      <c r="E256" s="85" t="s">
        <v>71</v>
      </c>
    </row>
    <row r="257" spans="1:5" s="10" customFormat="1" ht="14.25" x14ac:dyDescent="0.2">
      <c r="A257" s="84" t="s">
        <v>9</v>
      </c>
      <c r="B257" s="162">
        <v>3928</v>
      </c>
      <c r="C257" s="63">
        <f t="shared" si="6"/>
        <v>4.451142815053203E-2</v>
      </c>
      <c r="D257" s="77" t="s">
        <v>246</v>
      </c>
      <c r="E257" s="85" t="s">
        <v>82</v>
      </c>
    </row>
    <row r="258" spans="1:5" s="10" customFormat="1" ht="14.25" x14ac:dyDescent="0.2">
      <c r="A258" s="84" t="s">
        <v>9</v>
      </c>
      <c r="B258" s="162">
        <v>3843</v>
      </c>
      <c r="C258" s="63">
        <f t="shared" si="6"/>
        <v>4.3548222602468073E-2</v>
      </c>
      <c r="D258" s="77" t="s">
        <v>251</v>
      </c>
      <c r="E258" s="85" t="s">
        <v>87</v>
      </c>
    </row>
    <row r="259" spans="1:5" s="10" customFormat="1" ht="14.25" x14ac:dyDescent="0.2">
      <c r="A259" s="84" t="s">
        <v>9</v>
      </c>
      <c r="B259" s="162">
        <v>3417</v>
      </c>
      <c r="C259" s="63">
        <f t="shared" si="6"/>
        <v>3.8720863032171066E-2</v>
      </c>
      <c r="D259" s="77" t="s">
        <v>243</v>
      </c>
      <c r="E259" s="85" t="s">
        <v>79</v>
      </c>
    </row>
    <row r="260" spans="1:5" s="10" customFormat="1" ht="14.25" x14ac:dyDescent="0.2">
      <c r="A260" s="84" t="s">
        <v>9</v>
      </c>
      <c r="B260" s="162">
        <v>3041</v>
      </c>
      <c r="C260" s="63">
        <f t="shared" si="6"/>
        <v>3.446009496073521E-2</v>
      </c>
      <c r="D260" s="77" t="s">
        <v>245</v>
      </c>
      <c r="E260" s="85" t="s">
        <v>81</v>
      </c>
    </row>
    <row r="261" spans="1:5" s="10" customFormat="1" ht="14.25" x14ac:dyDescent="0.2">
      <c r="A261" s="84" t="s">
        <v>9</v>
      </c>
      <c r="B261" s="162">
        <v>2890</v>
      </c>
      <c r="C261" s="63">
        <f t="shared" si="6"/>
        <v>3.2748988634174532E-2</v>
      </c>
      <c r="D261" s="77" t="s">
        <v>326</v>
      </c>
      <c r="E261" s="85" t="s">
        <v>160</v>
      </c>
    </row>
    <row r="262" spans="1:5" s="10" customFormat="1" ht="14.25" x14ac:dyDescent="0.2">
      <c r="A262" s="84" t="s">
        <v>9</v>
      </c>
      <c r="B262" s="162">
        <v>1703</v>
      </c>
      <c r="C262" s="63">
        <f t="shared" si="6"/>
        <v>1.9298106451210807E-2</v>
      </c>
      <c r="D262" s="77" t="s">
        <v>239</v>
      </c>
      <c r="E262" s="85" t="s">
        <v>75</v>
      </c>
    </row>
    <row r="263" spans="1:5" s="10" customFormat="1" ht="14.25" x14ac:dyDescent="0.2">
      <c r="A263" s="84" t="s">
        <v>9</v>
      </c>
      <c r="B263" s="162">
        <v>1515</v>
      </c>
      <c r="C263" s="63">
        <f t="shared" si="6"/>
        <v>1.716772241549288E-2</v>
      </c>
      <c r="D263" s="77" t="s">
        <v>257</v>
      </c>
      <c r="E263" s="85" t="s">
        <v>93</v>
      </c>
    </row>
    <row r="264" spans="1:5" s="10" customFormat="1" ht="14.25" x14ac:dyDescent="0.2">
      <c r="A264" s="84" t="s">
        <v>9</v>
      </c>
      <c r="B264" s="162">
        <v>1474</v>
      </c>
      <c r="C264" s="63">
        <f t="shared" si="6"/>
        <v>1.6703117386426734E-2</v>
      </c>
      <c r="D264" s="77" t="s">
        <v>261</v>
      </c>
      <c r="E264" s="85" t="s">
        <v>97</v>
      </c>
    </row>
    <row r="265" spans="1:5" s="10" customFormat="1" ht="14.25" x14ac:dyDescent="0.2">
      <c r="A265" s="84" t="s">
        <v>9</v>
      </c>
      <c r="B265" s="162">
        <v>1420</v>
      </c>
      <c r="C265" s="63">
        <f t="shared" si="6"/>
        <v>1.609119856765669E-2</v>
      </c>
      <c r="D265" s="77" t="s">
        <v>234</v>
      </c>
      <c r="E265" s="85" t="s">
        <v>70</v>
      </c>
    </row>
    <row r="266" spans="1:5" s="10" customFormat="1" ht="14.25" x14ac:dyDescent="0.2">
      <c r="A266" s="84" t="s">
        <v>9</v>
      </c>
      <c r="B266" s="162">
        <v>1176</v>
      </c>
      <c r="C266" s="63">
        <f t="shared" si="6"/>
        <v>1.3326232053214274E-2</v>
      </c>
      <c r="D266" s="77" t="s">
        <v>264</v>
      </c>
      <c r="E266" s="85" t="s">
        <v>100</v>
      </c>
    </row>
    <row r="267" spans="1:5" s="79" customFormat="1" ht="14.25" x14ac:dyDescent="0.2">
      <c r="A267" s="86" t="s">
        <v>9</v>
      </c>
      <c r="B267" s="163">
        <v>1136</v>
      </c>
      <c r="C267" s="74">
        <f t="shared" si="6"/>
        <v>1.2872958854125352E-2</v>
      </c>
      <c r="D267" s="87" t="s">
        <v>236</v>
      </c>
      <c r="E267" s="88" t="s">
        <v>72</v>
      </c>
    </row>
    <row r="268" spans="1:5" s="31" customFormat="1" ht="14.25" x14ac:dyDescent="0.2">
      <c r="A268" s="148" t="s">
        <v>9</v>
      </c>
      <c r="B268" s="165">
        <v>1016</v>
      </c>
      <c r="C268" s="71">
        <f t="shared" si="6"/>
        <v>1.151313925685859E-2</v>
      </c>
      <c r="D268" s="80" t="s">
        <v>273</v>
      </c>
      <c r="E268" s="149" t="s">
        <v>109</v>
      </c>
    </row>
    <row r="269" spans="1:5" s="31" customFormat="1" ht="14.25" x14ac:dyDescent="0.2">
      <c r="A269" s="84" t="s">
        <v>9</v>
      </c>
      <c r="B269" s="162">
        <v>980</v>
      </c>
      <c r="C269" s="63">
        <f t="shared" si="6"/>
        <v>1.1105193377678561E-2</v>
      </c>
      <c r="D269" s="77" t="s">
        <v>268</v>
      </c>
      <c r="E269" s="85" t="s">
        <v>104</v>
      </c>
    </row>
    <row r="270" spans="1:5" s="31" customFormat="1" ht="14.25" x14ac:dyDescent="0.2">
      <c r="A270" s="84" t="s">
        <v>9</v>
      </c>
      <c r="B270" s="162">
        <v>922</v>
      </c>
      <c r="C270" s="63">
        <f t="shared" si="6"/>
        <v>1.0447947238999626E-2</v>
      </c>
      <c r="D270" s="77" t="s">
        <v>338</v>
      </c>
      <c r="E270" s="85" t="s">
        <v>172</v>
      </c>
    </row>
    <row r="271" spans="1:5" s="31" customFormat="1" ht="14.25" x14ac:dyDescent="0.2">
      <c r="A271" s="84" t="s">
        <v>9</v>
      </c>
      <c r="B271" s="162">
        <v>901</v>
      </c>
      <c r="C271" s="63">
        <f t="shared" si="6"/>
        <v>1.0209978809477943E-2</v>
      </c>
      <c r="D271" s="77" t="s">
        <v>275</v>
      </c>
      <c r="E271" s="85" t="s">
        <v>111</v>
      </c>
    </row>
    <row r="272" spans="1:5" s="31" customFormat="1" ht="14.25" x14ac:dyDescent="0.2">
      <c r="A272" s="84" t="s">
        <v>9</v>
      </c>
      <c r="B272" s="162">
        <v>890</v>
      </c>
      <c r="C272" s="63">
        <f t="shared" si="6"/>
        <v>1.008532867972849E-2</v>
      </c>
      <c r="D272" s="77" t="s">
        <v>241</v>
      </c>
      <c r="E272" s="85" t="s">
        <v>77</v>
      </c>
    </row>
    <row r="273" spans="1:5" s="31" customFormat="1" ht="14.25" x14ac:dyDescent="0.2">
      <c r="A273" s="84" t="s">
        <v>9</v>
      </c>
      <c r="B273" s="162">
        <v>874</v>
      </c>
      <c r="C273" s="63">
        <f t="shared" si="6"/>
        <v>9.9040194000929206E-3</v>
      </c>
      <c r="D273" s="77" t="s">
        <v>252</v>
      </c>
      <c r="E273" s="85" t="s">
        <v>88</v>
      </c>
    </row>
    <row r="274" spans="1:5" s="31" customFormat="1" ht="14.25" x14ac:dyDescent="0.2">
      <c r="A274" s="84" t="s">
        <v>9</v>
      </c>
      <c r="B274" s="162">
        <v>858</v>
      </c>
      <c r="C274" s="63">
        <f t="shared" si="6"/>
        <v>9.7227101204573532E-3</v>
      </c>
      <c r="D274" s="77" t="s">
        <v>303</v>
      </c>
      <c r="E274" s="85" t="s">
        <v>138</v>
      </c>
    </row>
    <row r="275" spans="1:5" s="31" customFormat="1" ht="14.25" x14ac:dyDescent="0.2">
      <c r="A275" s="84" t="s">
        <v>9</v>
      </c>
      <c r="B275" s="162">
        <v>671</v>
      </c>
      <c r="C275" s="63">
        <f t="shared" si="6"/>
        <v>7.6036579147166477E-3</v>
      </c>
      <c r="D275" s="77" t="s">
        <v>282</v>
      </c>
      <c r="E275" s="85" t="s">
        <v>118</v>
      </c>
    </row>
    <row r="276" spans="1:5" s="31" customFormat="1" ht="14.25" x14ac:dyDescent="0.2">
      <c r="A276" s="84" t="s">
        <v>9</v>
      </c>
      <c r="B276" s="162">
        <v>649</v>
      </c>
      <c r="C276" s="63">
        <f t="shared" si="6"/>
        <v>7.3543576552177409E-3</v>
      </c>
      <c r="D276" s="77" t="s">
        <v>279</v>
      </c>
      <c r="E276" s="85" t="s">
        <v>115</v>
      </c>
    </row>
    <row r="277" spans="1:5" s="31" customFormat="1" ht="14.25" x14ac:dyDescent="0.2">
      <c r="A277" s="84" t="s">
        <v>9</v>
      </c>
      <c r="B277" s="162">
        <v>595</v>
      </c>
      <c r="C277" s="63">
        <f t="shared" si="6"/>
        <v>6.7424388364476983E-3</v>
      </c>
      <c r="D277" s="77" t="s">
        <v>306</v>
      </c>
      <c r="E277" s="85" t="s">
        <v>141</v>
      </c>
    </row>
    <row r="278" spans="1:5" s="31" customFormat="1" ht="14.25" x14ac:dyDescent="0.2">
      <c r="A278" s="84" t="s">
        <v>9</v>
      </c>
      <c r="B278" s="162">
        <v>583</v>
      </c>
      <c r="C278" s="63">
        <f t="shared" si="6"/>
        <v>6.6064568767210214E-3</v>
      </c>
      <c r="D278" s="77" t="s">
        <v>238</v>
      </c>
      <c r="E278" s="85" t="s">
        <v>74</v>
      </c>
    </row>
    <row r="279" spans="1:5" s="31" customFormat="1" ht="14.25" x14ac:dyDescent="0.2">
      <c r="A279" s="84" t="s">
        <v>9</v>
      </c>
      <c r="B279" s="162">
        <v>552</v>
      </c>
      <c r="C279" s="63">
        <f t="shared" si="6"/>
        <v>6.2551701474271078E-3</v>
      </c>
      <c r="D279" s="77" t="s">
        <v>250</v>
      </c>
      <c r="E279" s="85" t="s">
        <v>86</v>
      </c>
    </row>
    <row r="280" spans="1:5" s="31" customFormat="1" ht="14.25" x14ac:dyDescent="0.2">
      <c r="A280" s="84" t="s">
        <v>9</v>
      </c>
      <c r="B280" s="162">
        <v>424</v>
      </c>
      <c r="C280" s="63">
        <f t="shared" si="6"/>
        <v>4.8046959103425612E-3</v>
      </c>
      <c r="D280" s="77" t="s">
        <v>291</v>
      </c>
      <c r="E280" s="85" t="s">
        <v>127</v>
      </c>
    </row>
    <row r="281" spans="1:5" s="31" customFormat="1" ht="14.25" x14ac:dyDescent="0.2">
      <c r="A281" s="84" t="s">
        <v>9</v>
      </c>
      <c r="B281" s="162">
        <v>390</v>
      </c>
      <c r="C281" s="63">
        <f t="shared" si="6"/>
        <v>4.4194136911169784E-3</v>
      </c>
      <c r="D281" s="77" t="s">
        <v>265</v>
      </c>
      <c r="E281" s="85" t="s">
        <v>101</v>
      </c>
    </row>
    <row r="282" spans="1:5" s="31" customFormat="1" ht="14.25" x14ac:dyDescent="0.2">
      <c r="A282" s="84" t="s">
        <v>9</v>
      </c>
      <c r="B282" s="162">
        <v>345</v>
      </c>
      <c r="C282" s="63">
        <f t="shared" si="6"/>
        <v>3.9094813421419426E-3</v>
      </c>
      <c r="D282" s="77" t="s">
        <v>259</v>
      </c>
      <c r="E282" s="85" t="s">
        <v>95</v>
      </c>
    </row>
    <row r="283" spans="1:5" s="31" customFormat="1" ht="14.25" x14ac:dyDescent="0.2">
      <c r="A283" s="84" t="s">
        <v>9</v>
      </c>
      <c r="B283" s="162">
        <v>335</v>
      </c>
      <c r="C283" s="63">
        <f t="shared" si="6"/>
        <v>3.7961630423697123E-3</v>
      </c>
      <c r="D283" s="77" t="s">
        <v>272</v>
      </c>
      <c r="E283" s="85" t="s">
        <v>108</v>
      </c>
    </row>
    <row r="284" spans="1:5" s="31" customFormat="1" ht="14.25" x14ac:dyDescent="0.2">
      <c r="A284" s="84" t="s">
        <v>9</v>
      </c>
      <c r="B284" s="162">
        <v>333</v>
      </c>
      <c r="C284" s="63">
        <f t="shared" si="6"/>
        <v>3.7734993824152662E-3</v>
      </c>
      <c r="D284" s="77" t="s">
        <v>297</v>
      </c>
      <c r="E284" s="85" t="s">
        <v>80</v>
      </c>
    </row>
    <row r="285" spans="1:5" s="31" customFormat="1" ht="14.25" x14ac:dyDescent="0.2">
      <c r="A285" s="84" t="s">
        <v>9</v>
      </c>
      <c r="B285" s="162">
        <v>324</v>
      </c>
      <c r="C285" s="63">
        <f t="shared" si="6"/>
        <v>3.6715129126202589E-3</v>
      </c>
      <c r="D285" s="77" t="s">
        <v>267</v>
      </c>
      <c r="E285" s="85" t="s">
        <v>103</v>
      </c>
    </row>
    <row r="286" spans="1:5" s="31" customFormat="1" ht="14.25" x14ac:dyDescent="0.2">
      <c r="A286" s="84" t="s">
        <v>9</v>
      </c>
      <c r="B286" s="162">
        <v>311</v>
      </c>
      <c r="C286" s="63">
        <f t="shared" si="6"/>
        <v>3.5241991229163598E-3</v>
      </c>
      <c r="D286" s="77" t="s">
        <v>289</v>
      </c>
      <c r="E286" s="85" t="s">
        <v>125</v>
      </c>
    </row>
    <row r="287" spans="1:5" s="31" customFormat="1" ht="14.25" x14ac:dyDescent="0.2">
      <c r="A287" s="84" t="s">
        <v>9</v>
      </c>
      <c r="B287" s="162">
        <v>270</v>
      </c>
      <c r="C287" s="63">
        <f t="shared" si="6"/>
        <v>3.0595940938502159E-3</v>
      </c>
      <c r="D287" s="77" t="s">
        <v>277</v>
      </c>
      <c r="E287" s="85" t="s">
        <v>113</v>
      </c>
    </row>
    <row r="288" spans="1:5" s="31" customFormat="1" ht="14.25" x14ac:dyDescent="0.2">
      <c r="A288" s="84" t="s">
        <v>9</v>
      </c>
      <c r="B288" s="162">
        <v>235</v>
      </c>
      <c r="C288" s="63">
        <f t="shared" si="6"/>
        <v>2.66298004464741E-3</v>
      </c>
      <c r="D288" s="77" t="s">
        <v>278</v>
      </c>
      <c r="E288" s="85" t="s">
        <v>114</v>
      </c>
    </row>
    <row r="289" spans="1:5" s="31" customFormat="1" ht="14.25" x14ac:dyDescent="0.2">
      <c r="A289" s="84" t="s">
        <v>9</v>
      </c>
      <c r="B289" s="162">
        <v>234</v>
      </c>
      <c r="C289" s="63">
        <f t="shared" si="6"/>
        <v>2.6516482146701869E-3</v>
      </c>
      <c r="D289" s="77" t="s">
        <v>266</v>
      </c>
      <c r="E289" s="85" t="s">
        <v>102</v>
      </c>
    </row>
    <row r="290" spans="1:5" s="31" customFormat="1" ht="14.25" x14ac:dyDescent="0.2">
      <c r="A290" s="84" t="s">
        <v>9</v>
      </c>
      <c r="B290" s="162">
        <v>206</v>
      </c>
      <c r="C290" s="63">
        <f t="shared" si="6"/>
        <v>2.3343569753079426E-3</v>
      </c>
      <c r="D290" s="77" t="s">
        <v>319</v>
      </c>
      <c r="E290" s="85" t="s">
        <v>153</v>
      </c>
    </row>
    <row r="291" spans="1:5" s="31" customFormat="1" ht="14.25" x14ac:dyDescent="0.2">
      <c r="A291" s="84" t="s">
        <v>9</v>
      </c>
      <c r="B291" s="162">
        <v>200</v>
      </c>
      <c r="C291" s="63">
        <f t="shared" si="6"/>
        <v>2.2663659954446041E-3</v>
      </c>
      <c r="D291" s="77" t="s">
        <v>281</v>
      </c>
      <c r="E291" s="85" t="s">
        <v>117</v>
      </c>
    </row>
    <row r="292" spans="1:5" s="31" customFormat="1" ht="14.25" x14ac:dyDescent="0.2">
      <c r="A292" s="84" t="s">
        <v>9</v>
      </c>
      <c r="B292" s="162">
        <v>191</v>
      </c>
      <c r="C292" s="63">
        <f t="shared" si="6"/>
        <v>2.1643795256495973E-3</v>
      </c>
      <c r="D292" s="77" t="s">
        <v>263</v>
      </c>
      <c r="E292" s="85" t="s">
        <v>99</v>
      </c>
    </row>
    <row r="293" spans="1:5" s="31" customFormat="1" ht="14.25" x14ac:dyDescent="0.2">
      <c r="A293" s="84" t="s">
        <v>9</v>
      </c>
      <c r="B293" s="162">
        <v>191</v>
      </c>
      <c r="C293" s="63">
        <f t="shared" si="6"/>
        <v>2.1643795256495973E-3</v>
      </c>
      <c r="D293" s="77" t="s">
        <v>240</v>
      </c>
      <c r="E293" s="85" t="s">
        <v>76</v>
      </c>
    </row>
    <row r="294" spans="1:5" s="31" customFormat="1" ht="14.25" x14ac:dyDescent="0.2">
      <c r="A294" s="84" t="s">
        <v>9</v>
      </c>
      <c r="B294" s="162">
        <v>182</v>
      </c>
      <c r="C294" s="63">
        <f t="shared" si="6"/>
        <v>2.0623930558545901E-3</v>
      </c>
      <c r="D294" s="77" t="s">
        <v>247</v>
      </c>
      <c r="E294" s="85" t="s">
        <v>83</v>
      </c>
    </row>
    <row r="295" spans="1:5" s="31" customFormat="1" ht="14.25" x14ac:dyDescent="0.2">
      <c r="A295" s="84" t="s">
        <v>9</v>
      </c>
      <c r="B295" s="162">
        <v>181</v>
      </c>
      <c r="C295" s="63">
        <f t="shared" si="6"/>
        <v>2.051061225877367E-3</v>
      </c>
      <c r="D295" s="77" t="s">
        <v>300</v>
      </c>
      <c r="E295" s="85" t="s">
        <v>135</v>
      </c>
    </row>
    <row r="296" spans="1:5" s="31" customFormat="1" ht="14.25" x14ac:dyDescent="0.2">
      <c r="A296" s="84" t="s">
        <v>9</v>
      </c>
      <c r="B296" s="162">
        <v>171</v>
      </c>
      <c r="C296" s="63">
        <f t="shared" si="6"/>
        <v>1.9377429261051367E-3</v>
      </c>
      <c r="D296" s="77" t="s">
        <v>256</v>
      </c>
      <c r="E296" s="85" t="s">
        <v>92</v>
      </c>
    </row>
    <row r="297" spans="1:5" s="31" customFormat="1" ht="14.25" x14ac:dyDescent="0.2">
      <c r="A297" s="84" t="s">
        <v>9</v>
      </c>
      <c r="B297" s="162">
        <v>169</v>
      </c>
      <c r="C297" s="63">
        <f t="shared" si="6"/>
        <v>1.9150792661506908E-3</v>
      </c>
      <c r="D297" s="77" t="s">
        <v>249</v>
      </c>
      <c r="E297" s="85" t="s">
        <v>85</v>
      </c>
    </row>
    <row r="298" spans="1:5" s="31" customFormat="1" ht="14.25" x14ac:dyDescent="0.2">
      <c r="A298" s="84" t="s">
        <v>9</v>
      </c>
      <c r="B298" s="162">
        <v>155</v>
      </c>
      <c r="C298" s="63">
        <f t="shared" si="6"/>
        <v>1.7564336464695684E-3</v>
      </c>
      <c r="D298" s="77" t="s">
        <v>270</v>
      </c>
      <c r="E298" s="85" t="s">
        <v>106</v>
      </c>
    </row>
    <row r="299" spans="1:5" s="31" customFormat="1" ht="14.25" x14ac:dyDescent="0.2">
      <c r="A299" s="84" t="s">
        <v>9</v>
      </c>
      <c r="B299" s="162">
        <v>150</v>
      </c>
      <c r="C299" s="63">
        <f t="shared" si="6"/>
        <v>1.6997744965834532E-3</v>
      </c>
      <c r="D299" s="77" t="s">
        <v>325</v>
      </c>
      <c r="E299" s="85" t="s">
        <v>159</v>
      </c>
    </row>
    <row r="300" spans="1:5" s="31" customFormat="1" ht="14.25" x14ac:dyDescent="0.2">
      <c r="A300" s="84" t="s">
        <v>9</v>
      </c>
      <c r="B300" s="162">
        <v>130</v>
      </c>
      <c r="C300" s="63">
        <f t="shared" si="6"/>
        <v>1.4731378970389928E-3</v>
      </c>
      <c r="D300" s="77" t="s">
        <v>339</v>
      </c>
      <c r="E300" s="85" t="s">
        <v>173</v>
      </c>
    </row>
    <row r="301" spans="1:5" s="31" customFormat="1" ht="14.25" x14ac:dyDescent="0.2">
      <c r="A301" s="84" t="s">
        <v>9</v>
      </c>
      <c r="B301" s="162">
        <v>130</v>
      </c>
      <c r="C301" s="63">
        <f t="shared" si="6"/>
        <v>1.4731378970389928E-3</v>
      </c>
      <c r="D301" s="77" t="s">
        <v>274</v>
      </c>
      <c r="E301" s="85" t="s">
        <v>110</v>
      </c>
    </row>
    <row r="302" spans="1:5" s="31" customFormat="1" ht="14.25" x14ac:dyDescent="0.2">
      <c r="A302" s="84" t="s">
        <v>9</v>
      </c>
      <c r="B302" s="162">
        <v>128</v>
      </c>
      <c r="C302" s="63">
        <f t="shared" si="6"/>
        <v>1.4504742370845469E-3</v>
      </c>
      <c r="D302" s="77" t="s">
        <v>318</v>
      </c>
      <c r="E302" s="85" t="s">
        <v>152</v>
      </c>
    </row>
    <row r="303" spans="1:5" s="31" customFormat="1" ht="14.25" x14ac:dyDescent="0.2">
      <c r="A303" s="84" t="s">
        <v>9</v>
      </c>
      <c r="B303" s="162">
        <v>127</v>
      </c>
      <c r="C303" s="63">
        <f t="shared" si="6"/>
        <v>1.4391424071073238E-3</v>
      </c>
      <c r="D303" s="77" t="s">
        <v>269</v>
      </c>
      <c r="E303" s="85" t="s">
        <v>105</v>
      </c>
    </row>
    <row r="304" spans="1:5" s="31" customFormat="1" ht="14.25" x14ac:dyDescent="0.2">
      <c r="A304" s="84" t="s">
        <v>9</v>
      </c>
      <c r="B304" s="162">
        <v>126</v>
      </c>
      <c r="C304" s="63">
        <f t="shared" si="6"/>
        <v>1.4278105771301007E-3</v>
      </c>
      <c r="D304" s="77" t="s">
        <v>314</v>
      </c>
      <c r="E304" s="85" t="s">
        <v>148</v>
      </c>
    </row>
    <row r="305" spans="1:5" s="31" customFormat="1" ht="14.25" x14ac:dyDescent="0.2">
      <c r="A305" s="84" t="s">
        <v>9</v>
      </c>
      <c r="B305" s="162">
        <v>115</v>
      </c>
      <c r="C305" s="63">
        <f t="shared" si="6"/>
        <v>1.3031604473806475E-3</v>
      </c>
      <c r="D305" s="77" t="s">
        <v>287</v>
      </c>
      <c r="E305" s="85" t="s">
        <v>123</v>
      </c>
    </row>
    <row r="306" spans="1:5" s="31" customFormat="1" ht="14.25" x14ac:dyDescent="0.2">
      <c r="A306" s="84" t="s">
        <v>9</v>
      </c>
      <c r="B306" s="162">
        <v>113</v>
      </c>
      <c r="C306" s="63">
        <f t="shared" si="6"/>
        <v>1.2804967874262014E-3</v>
      </c>
      <c r="D306" s="77" t="s">
        <v>324</v>
      </c>
      <c r="E306" s="85" t="s">
        <v>158</v>
      </c>
    </row>
    <row r="307" spans="1:5" s="31" customFormat="1" ht="14.25" x14ac:dyDescent="0.2">
      <c r="A307" s="84" t="s">
        <v>9</v>
      </c>
      <c r="B307" s="162">
        <v>113</v>
      </c>
      <c r="C307" s="63">
        <f t="shared" si="6"/>
        <v>1.2804967874262014E-3</v>
      </c>
      <c r="D307" s="77" t="s">
        <v>307</v>
      </c>
      <c r="E307" s="85" t="s">
        <v>142</v>
      </c>
    </row>
    <row r="308" spans="1:5" s="31" customFormat="1" ht="14.25" x14ac:dyDescent="0.2">
      <c r="A308" s="84" t="s">
        <v>9</v>
      </c>
      <c r="B308" s="162">
        <v>106</v>
      </c>
      <c r="C308" s="63">
        <f t="shared" si="6"/>
        <v>1.2011739775856403E-3</v>
      </c>
      <c r="D308" s="77" t="s">
        <v>262</v>
      </c>
      <c r="E308" s="85" t="s">
        <v>98</v>
      </c>
    </row>
    <row r="309" spans="1:5" s="31" customFormat="1" ht="14.25" x14ac:dyDescent="0.2">
      <c r="A309" s="84" t="s">
        <v>9</v>
      </c>
      <c r="B309" s="162">
        <v>106</v>
      </c>
      <c r="C309" s="63">
        <f t="shared" si="6"/>
        <v>1.2011739775856403E-3</v>
      </c>
      <c r="D309" s="77" t="s">
        <v>292</v>
      </c>
      <c r="E309" s="85" t="s">
        <v>128</v>
      </c>
    </row>
    <row r="310" spans="1:5" s="31" customFormat="1" ht="14.25" x14ac:dyDescent="0.2">
      <c r="A310" s="84" t="s">
        <v>9</v>
      </c>
      <c r="B310" s="162">
        <v>100</v>
      </c>
      <c r="C310" s="63">
        <f t="shared" si="6"/>
        <v>1.1331829977223021E-3</v>
      </c>
      <c r="D310" s="77" t="s">
        <v>331</v>
      </c>
      <c r="E310" s="85" t="s">
        <v>165</v>
      </c>
    </row>
    <row r="311" spans="1:5" s="31" customFormat="1" ht="14.25" x14ac:dyDescent="0.2">
      <c r="A311" s="84" t="s">
        <v>9</v>
      </c>
      <c r="B311" s="162">
        <v>99</v>
      </c>
      <c r="C311" s="63">
        <f t="shared" si="6"/>
        <v>1.1218511677450792E-3</v>
      </c>
      <c r="D311" s="77" t="s">
        <v>248</v>
      </c>
      <c r="E311" s="85" t="s">
        <v>84</v>
      </c>
    </row>
    <row r="312" spans="1:5" s="31" customFormat="1" ht="14.25" x14ac:dyDescent="0.2">
      <c r="A312" s="84" t="s">
        <v>9</v>
      </c>
      <c r="B312" s="162">
        <v>97</v>
      </c>
      <c r="C312" s="63">
        <f t="shared" si="6"/>
        <v>1.0991875077906331E-3</v>
      </c>
      <c r="D312" s="77" t="s">
        <v>253</v>
      </c>
      <c r="E312" s="85" t="s">
        <v>89</v>
      </c>
    </row>
    <row r="313" spans="1:5" s="31" customFormat="1" ht="14.25" x14ac:dyDescent="0.2">
      <c r="A313" s="84" t="s">
        <v>9</v>
      </c>
      <c r="B313" s="162">
        <v>94</v>
      </c>
      <c r="C313" s="63">
        <f t="shared" si="6"/>
        <v>1.0651920178589641E-3</v>
      </c>
      <c r="D313" s="77" t="s">
        <v>337</v>
      </c>
      <c r="E313" s="85" t="s">
        <v>169</v>
      </c>
    </row>
    <row r="314" spans="1:5" s="31" customFormat="1" ht="14.25" x14ac:dyDescent="0.2">
      <c r="A314" s="84" t="s">
        <v>9</v>
      </c>
      <c r="B314" s="162">
        <v>91</v>
      </c>
      <c r="C314" s="63">
        <f t="shared" si="6"/>
        <v>1.031196527927295E-3</v>
      </c>
      <c r="D314" s="77" t="s">
        <v>340</v>
      </c>
      <c r="E314" s="85" t="s">
        <v>174</v>
      </c>
    </row>
    <row r="315" spans="1:5" s="31" customFormat="1" ht="14.25" x14ac:dyDescent="0.2">
      <c r="A315" s="84" t="s">
        <v>9</v>
      </c>
      <c r="B315" s="162">
        <v>89</v>
      </c>
      <c r="C315" s="63">
        <f t="shared" si="6"/>
        <v>1.0085328679728489E-3</v>
      </c>
      <c r="D315" s="77" t="s">
        <v>237</v>
      </c>
      <c r="E315" s="85" t="s">
        <v>73</v>
      </c>
    </row>
    <row r="316" spans="1:5" s="31" customFormat="1" ht="14.25" x14ac:dyDescent="0.2">
      <c r="A316" s="84" t="s">
        <v>9</v>
      </c>
      <c r="B316" s="162">
        <v>86</v>
      </c>
      <c r="C316" s="63">
        <f t="shared" si="6"/>
        <v>9.7453737804117989E-4</v>
      </c>
      <c r="D316" s="77" t="s">
        <v>242</v>
      </c>
      <c r="E316" s="85" t="s">
        <v>78</v>
      </c>
    </row>
    <row r="317" spans="1:5" s="31" customFormat="1" ht="14.25" x14ac:dyDescent="0.2">
      <c r="A317" s="84" t="s">
        <v>9</v>
      </c>
      <c r="B317" s="162">
        <v>85</v>
      </c>
      <c r="C317" s="63">
        <f t="shared" si="6"/>
        <v>9.6320554806395681E-4</v>
      </c>
      <c r="D317" s="77" t="s">
        <v>321</v>
      </c>
      <c r="E317" s="85" t="s">
        <v>155</v>
      </c>
    </row>
    <row r="318" spans="1:5" s="31" customFormat="1" ht="14.25" x14ac:dyDescent="0.2">
      <c r="A318" s="84" t="s">
        <v>9</v>
      </c>
      <c r="B318" s="162">
        <v>83</v>
      </c>
      <c r="C318" s="63">
        <f t="shared" ref="C318:C365" si="7">B318/$B$366</f>
        <v>9.4054188810951077E-4</v>
      </c>
      <c r="D318" s="77" t="s">
        <v>310</v>
      </c>
      <c r="E318" s="85" t="s">
        <v>145</v>
      </c>
    </row>
    <row r="319" spans="1:5" s="31" customFormat="1" ht="14.25" x14ac:dyDescent="0.2">
      <c r="A319" s="84" t="s">
        <v>9</v>
      </c>
      <c r="B319" s="162">
        <v>80</v>
      </c>
      <c r="C319" s="63">
        <f t="shared" si="7"/>
        <v>9.0654639817784176E-4</v>
      </c>
      <c r="D319" s="77" t="s">
        <v>244</v>
      </c>
      <c r="E319" s="85" t="s">
        <v>80</v>
      </c>
    </row>
    <row r="320" spans="1:5" s="31" customFormat="1" ht="14.25" x14ac:dyDescent="0.2">
      <c r="A320" s="84" t="s">
        <v>9</v>
      </c>
      <c r="B320" s="162">
        <v>77</v>
      </c>
      <c r="C320" s="63">
        <f t="shared" si="7"/>
        <v>8.7255090824617265E-4</v>
      </c>
      <c r="D320" s="77" t="s">
        <v>260</v>
      </c>
      <c r="E320" s="85" t="s">
        <v>96</v>
      </c>
    </row>
    <row r="321" spans="1:5" s="31" customFormat="1" ht="14.25" x14ac:dyDescent="0.2">
      <c r="A321" s="84" t="s">
        <v>9</v>
      </c>
      <c r="B321" s="162">
        <v>70</v>
      </c>
      <c r="C321" s="63">
        <f t="shared" si="7"/>
        <v>7.9322809840561156E-4</v>
      </c>
      <c r="D321" s="77" t="s">
        <v>315</v>
      </c>
      <c r="E321" s="85" t="s">
        <v>149</v>
      </c>
    </row>
    <row r="322" spans="1:5" s="31" customFormat="1" ht="14.25" x14ac:dyDescent="0.2">
      <c r="A322" s="84" t="s">
        <v>9</v>
      </c>
      <c r="B322" s="162">
        <v>64</v>
      </c>
      <c r="C322" s="63">
        <f t="shared" si="7"/>
        <v>7.2523711854227343E-4</v>
      </c>
      <c r="D322" s="77" t="s">
        <v>301</v>
      </c>
      <c r="E322" s="85" t="s">
        <v>136</v>
      </c>
    </row>
    <row r="323" spans="1:5" s="31" customFormat="1" ht="14.25" x14ac:dyDescent="0.2">
      <c r="A323" s="84" t="s">
        <v>9</v>
      </c>
      <c r="B323" s="162">
        <v>63</v>
      </c>
      <c r="C323" s="63">
        <f t="shared" si="7"/>
        <v>7.1390528856505036E-4</v>
      </c>
      <c r="D323" s="77" t="s">
        <v>341</v>
      </c>
      <c r="E323" s="85" t="s">
        <v>175</v>
      </c>
    </row>
    <row r="324" spans="1:5" s="31" customFormat="1" ht="14.25" x14ac:dyDescent="0.2">
      <c r="A324" s="84" t="s">
        <v>9</v>
      </c>
      <c r="B324" s="162">
        <v>61</v>
      </c>
      <c r="C324" s="63">
        <f t="shared" si="7"/>
        <v>6.9124162861060432E-4</v>
      </c>
      <c r="D324" s="77" t="s">
        <v>254</v>
      </c>
      <c r="E324" s="85" t="s">
        <v>90</v>
      </c>
    </row>
    <row r="325" spans="1:5" s="31" customFormat="1" ht="14.25" x14ac:dyDescent="0.2">
      <c r="A325" s="84" t="s">
        <v>9</v>
      </c>
      <c r="B325" s="162">
        <v>56</v>
      </c>
      <c r="C325" s="63">
        <f t="shared" si="7"/>
        <v>6.3458247872448927E-4</v>
      </c>
      <c r="D325" s="77" t="s">
        <v>276</v>
      </c>
      <c r="E325" s="85" t="s">
        <v>112</v>
      </c>
    </row>
    <row r="326" spans="1:5" s="31" customFormat="1" ht="14.25" x14ac:dyDescent="0.2">
      <c r="A326" s="84" t="s">
        <v>9</v>
      </c>
      <c r="B326" s="162">
        <v>54</v>
      </c>
      <c r="C326" s="63">
        <f t="shared" si="7"/>
        <v>6.1191881877004323E-4</v>
      </c>
      <c r="D326" s="77" t="s">
        <v>285</v>
      </c>
      <c r="E326" s="85" t="s">
        <v>121</v>
      </c>
    </row>
    <row r="327" spans="1:5" s="31" customFormat="1" ht="14.25" x14ac:dyDescent="0.2">
      <c r="A327" s="84" t="s">
        <v>9</v>
      </c>
      <c r="B327" s="162">
        <v>52</v>
      </c>
      <c r="C327" s="63">
        <f t="shared" si="7"/>
        <v>5.8925515881559718E-4</v>
      </c>
      <c r="D327" s="77" t="s">
        <v>327</v>
      </c>
      <c r="E327" s="85" t="s">
        <v>161</v>
      </c>
    </row>
    <row r="328" spans="1:5" s="31" customFormat="1" ht="14.25" x14ac:dyDescent="0.2">
      <c r="A328" s="84" t="s">
        <v>9</v>
      </c>
      <c r="B328" s="162">
        <v>51</v>
      </c>
      <c r="C328" s="63">
        <f t="shared" si="7"/>
        <v>5.7792332883837411E-4</v>
      </c>
      <c r="D328" s="77" t="s">
        <v>316</v>
      </c>
      <c r="E328" s="85" t="s">
        <v>150</v>
      </c>
    </row>
    <row r="329" spans="1:5" s="31" customFormat="1" ht="14.25" x14ac:dyDescent="0.2">
      <c r="A329" s="84" t="s">
        <v>9</v>
      </c>
      <c r="B329" s="162">
        <v>51</v>
      </c>
      <c r="C329" s="63">
        <f t="shared" si="7"/>
        <v>5.7792332883837411E-4</v>
      </c>
      <c r="D329" s="77" t="s">
        <v>255</v>
      </c>
      <c r="E329" s="85" t="s">
        <v>91</v>
      </c>
    </row>
    <row r="330" spans="1:5" s="31" customFormat="1" ht="14.25" x14ac:dyDescent="0.2">
      <c r="A330" s="84" t="s">
        <v>9</v>
      </c>
      <c r="B330" s="162">
        <v>50</v>
      </c>
      <c r="C330" s="63">
        <f t="shared" si="7"/>
        <v>5.6659149886115103E-4</v>
      </c>
      <c r="D330" s="77" t="s">
        <v>328</v>
      </c>
      <c r="E330" s="85" t="s">
        <v>162</v>
      </c>
    </row>
    <row r="331" spans="1:5" s="31" customFormat="1" ht="14.25" x14ac:dyDescent="0.2">
      <c r="A331" s="84" t="s">
        <v>9</v>
      </c>
      <c r="B331" s="162">
        <v>48</v>
      </c>
      <c r="C331" s="63">
        <f t="shared" si="7"/>
        <v>5.4392783890670499E-4</v>
      </c>
      <c r="D331" s="77" t="s">
        <v>323</v>
      </c>
      <c r="E331" s="85" t="s">
        <v>157</v>
      </c>
    </row>
    <row r="332" spans="1:5" s="31" customFormat="1" ht="14.25" x14ac:dyDescent="0.2">
      <c r="A332" s="84" t="s">
        <v>9</v>
      </c>
      <c r="B332" s="162">
        <v>47</v>
      </c>
      <c r="C332" s="63">
        <f t="shared" si="7"/>
        <v>5.3259600892948203E-4</v>
      </c>
      <c r="D332" s="77" t="s">
        <v>258</v>
      </c>
      <c r="E332" s="85" t="s">
        <v>94</v>
      </c>
    </row>
    <row r="333" spans="1:5" s="31" customFormat="1" ht="14.25" x14ac:dyDescent="0.2">
      <c r="A333" s="84" t="s">
        <v>9</v>
      </c>
      <c r="B333" s="162">
        <v>42</v>
      </c>
      <c r="C333" s="63">
        <f t="shared" si="7"/>
        <v>4.7593685904336692E-4</v>
      </c>
      <c r="D333" s="77" t="s">
        <v>286</v>
      </c>
      <c r="E333" s="85" t="s">
        <v>122</v>
      </c>
    </row>
    <row r="334" spans="1:5" s="31" customFormat="1" ht="14.25" x14ac:dyDescent="0.2">
      <c r="A334" s="84" t="s">
        <v>9</v>
      </c>
      <c r="B334" s="162">
        <v>41</v>
      </c>
      <c r="C334" s="63">
        <f t="shared" si="7"/>
        <v>4.646050290661439E-4</v>
      </c>
      <c r="D334" s="77" t="s">
        <v>304</v>
      </c>
      <c r="E334" s="85" t="s">
        <v>139</v>
      </c>
    </row>
    <row r="335" spans="1:5" s="31" customFormat="1" ht="14.25" x14ac:dyDescent="0.2">
      <c r="A335" s="84" t="s">
        <v>9</v>
      </c>
      <c r="B335" s="162">
        <v>39</v>
      </c>
      <c r="C335" s="63">
        <f t="shared" si="7"/>
        <v>4.4194136911169786E-4</v>
      </c>
      <c r="D335" s="77" t="s">
        <v>298</v>
      </c>
      <c r="E335" s="85" t="s">
        <v>133</v>
      </c>
    </row>
    <row r="336" spans="1:5" s="31" customFormat="1" ht="14.25" x14ac:dyDescent="0.2">
      <c r="A336" s="84" t="s">
        <v>9</v>
      </c>
      <c r="B336" s="162">
        <v>39</v>
      </c>
      <c r="C336" s="63">
        <f t="shared" si="7"/>
        <v>4.4194136911169786E-4</v>
      </c>
      <c r="D336" s="77" t="s">
        <v>320</v>
      </c>
      <c r="E336" s="85" t="s">
        <v>154</v>
      </c>
    </row>
    <row r="337" spans="1:5" s="31" customFormat="1" ht="14.25" x14ac:dyDescent="0.2">
      <c r="A337" s="84" t="s">
        <v>9</v>
      </c>
      <c r="B337" s="162">
        <v>39</v>
      </c>
      <c r="C337" s="63">
        <f t="shared" si="7"/>
        <v>4.4194136911169786E-4</v>
      </c>
      <c r="D337" s="77" t="s">
        <v>305</v>
      </c>
      <c r="E337" s="85" t="s">
        <v>140</v>
      </c>
    </row>
    <row r="338" spans="1:5" s="31" customFormat="1" ht="14.25" x14ac:dyDescent="0.2">
      <c r="A338" s="84" t="s">
        <v>9</v>
      </c>
      <c r="B338" s="162">
        <v>38</v>
      </c>
      <c r="C338" s="63">
        <f t="shared" si="7"/>
        <v>4.3060953913447484E-4</v>
      </c>
      <c r="D338" s="77" t="s">
        <v>280</v>
      </c>
      <c r="E338" s="85" t="s">
        <v>116</v>
      </c>
    </row>
    <row r="339" spans="1:5" s="31" customFormat="1" ht="14.25" x14ac:dyDescent="0.2">
      <c r="A339" s="84" t="s">
        <v>9</v>
      </c>
      <c r="B339" s="162">
        <v>33</v>
      </c>
      <c r="C339" s="63">
        <f t="shared" si="7"/>
        <v>3.7395038924835974E-4</v>
      </c>
      <c r="D339" s="77" t="s">
        <v>312</v>
      </c>
      <c r="E339" s="85" t="s">
        <v>147</v>
      </c>
    </row>
    <row r="340" spans="1:5" s="31" customFormat="1" ht="14.25" x14ac:dyDescent="0.2">
      <c r="A340" s="84" t="s">
        <v>9</v>
      </c>
      <c r="B340" s="162">
        <v>30</v>
      </c>
      <c r="C340" s="63">
        <f t="shared" si="7"/>
        <v>3.3995489931669067E-4</v>
      </c>
      <c r="D340" s="77" t="s">
        <v>342</v>
      </c>
      <c r="E340" s="85" t="s">
        <v>176</v>
      </c>
    </row>
    <row r="341" spans="1:5" s="31" customFormat="1" ht="14.25" x14ac:dyDescent="0.2">
      <c r="A341" s="84" t="s">
        <v>9</v>
      </c>
      <c r="B341" s="162">
        <v>25</v>
      </c>
      <c r="C341" s="63">
        <f t="shared" si="7"/>
        <v>2.8329574943057552E-4</v>
      </c>
      <c r="D341" s="77" t="s">
        <v>294</v>
      </c>
      <c r="E341" s="85" t="s">
        <v>130</v>
      </c>
    </row>
    <row r="342" spans="1:5" s="31" customFormat="1" ht="14.25" x14ac:dyDescent="0.2">
      <c r="A342" s="84" t="s">
        <v>9</v>
      </c>
      <c r="B342" s="162">
        <v>23</v>
      </c>
      <c r="C342" s="63">
        <f t="shared" si="7"/>
        <v>2.6063208947612948E-4</v>
      </c>
      <c r="D342" s="77" t="s">
        <v>295</v>
      </c>
      <c r="E342" s="85" t="s">
        <v>131</v>
      </c>
    </row>
    <row r="343" spans="1:5" s="31" customFormat="1" ht="14.25" x14ac:dyDescent="0.2">
      <c r="A343" s="84" t="s">
        <v>9</v>
      </c>
      <c r="B343" s="162">
        <v>22</v>
      </c>
      <c r="C343" s="63">
        <f t="shared" si="7"/>
        <v>2.4930025949890645E-4</v>
      </c>
      <c r="D343" s="77" t="s">
        <v>322</v>
      </c>
      <c r="E343" s="85" t="s">
        <v>156</v>
      </c>
    </row>
    <row r="344" spans="1:5" s="31" customFormat="1" ht="14.25" x14ac:dyDescent="0.2">
      <c r="A344" s="84" t="s">
        <v>9</v>
      </c>
      <c r="B344" s="162">
        <v>21</v>
      </c>
      <c r="C344" s="63">
        <f t="shared" si="7"/>
        <v>2.3796842952168346E-4</v>
      </c>
      <c r="D344" s="77" t="s">
        <v>293</v>
      </c>
      <c r="E344" s="85" t="s">
        <v>129</v>
      </c>
    </row>
    <row r="345" spans="1:5" s="31" customFormat="1" ht="14.25" x14ac:dyDescent="0.2">
      <c r="A345" s="84" t="s">
        <v>9</v>
      </c>
      <c r="B345" s="162">
        <v>20</v>
      </c>
      <c r="C345" s="63">
        <f t="shared" si="7"/>
        <v>2.2663659954446044E-4</v>
      </c>
      <c r="D345" s="77" t="s">
        <v>334</v>
      </c>
      <c r="E345" s="85" t="s">
        <v>168</v>
      </c>
    </row>
    <row r="346" spans="1:5" s="31" customFormat="1" ht="14.25" x14ac:dyDescent="0.2">
      <c r="A346" s="84" t="s">
        <v>9</v>
      </c>
      <c r="B346" s="162">
        <v>19</v>
      </c>
      <c r="C346" s="63">
        <f t="shared" si="7"/>
        <v>2.1530476956723742E-4</v>
      </c>
      <c r="D346" s="77" t="s">
        <v>343</v>
      </c>
      <c r="E346" s="85" t="s">
        <v>177</v>
      </c>
    </row>
    <row r="347" spans="1:5" s="31" customFormat="1" ht="14.25" x14ac:dyDescent="0.2">
      <c r="A347" s="84" t="s">
        <v>9</v>
      </c>
      <c r="B347" s="162">
        <v>18</v>
      </c>
      <c r="C347" s="63">
        <f t="shared" si="7"/>
        <v>2.039729395900144E-4</v>
      </c>
      <c r="D347" s="77" t="s">
        <v>308</v>
      </c>
      <c r="E347" s="85" t="s">
        <v>143</v>
      </c>
    </row>
    <row r="348" spans="1:5" s="31" customFormat="1" ht="14.25" x14ac:dyDescent="0.2">
      <c r="A348" s="84" t="s">
        <v>9</v>
      </c>
      <c r="B348" s="162">
        <v>16</v>
      </c>
      <c r="C348" s="63">
        <f t="shared" si="7"/>
        <v>1.8130927963556836E-4</v>
      </c>
      <c r="D348" s="77" t="s">
        <v>344</v>
      </c>
      <c r="E348" s="85" t="s">
        <v>178</v>
      </c>
    </row>
    <row r="349" spans="1:5" s="31" customFormat="1" ht="14.25" x14ac:dyDescent="0.2">
      <c r="A349" s="84" t="s">
        <v>9</v>
      </c>
      <c r="B349" s="162">
        <v>16</v>
      </c>
      <c r="C349" s="63">
        <f t="shared" si="7"/>
        <v>1.8130927963556836E-4</v>
      </c>
      <c r="D349" s="77" t="s">
        <v>290</v>
      </c>
      <c r="E349" s="85" t="s">
        <v>126</v>
      </c>
    </row>
    <row r="350" spans="1:5" s="31" customFormat="1" ht="14.25" x14ac:dyDescent="0.2">
      <c r="A350" s="84" t="s">
        <v>9</v>
      </c>
      <c r="B350" s="162">
        <v>16</v>
      </c>
      <c r="C350" s="63">
        <f t="shared" si="7"/>
        <v>1.8130927963556836E-4</v>
      </c>
      <c r="D350" s="77" t="s">
        <v>284</v>
      </c>
      <c r="E350" s="85" t="s">
        <v>120</v>
      </c>
    </row>
    <row r="351" spans="1:5" s="31" customFormat="1" ht="14.25" x14ac:dyDescent="0.2">
      <c r="A351" s="84" t="s">
        <v>9</v>
      </c>
      <c r="B351" s="162">
        <v>14</v>
      </c>
      <c r="C351" s="63">
        <f t="shared" si="7"/>
        <v>1.5864561968112232E-4</v>
      </c>
      <c r="D351" s="77" t="s">
        <v>330</v>
      </c>
      <c r="E351" s="85" t="s">
        <v>164</v>
      </c>
    </row>
    <row r="352" spans="1:5" s="31" customFormat="1" ht="14.25" x14ac:dyDescent="0.2">
      <c r="A352" s="84" t="s">
        <v>9</v>
      </c>
      <c r="B352" s="162">
        <v>13</v>
      </c>
      <c r="C352" s="63">
        <f t="shared" si="7"/>
        <v>1.473137897038993E-4</v>
      </c>
      <c r="D352" s="77" t="s">
        <v>335</v>
      </c>
      <c r="E352" s="85" t="s">
        <v>171</v>
      </c>
    </row>
    <row r="353" spans="1:5" s="31" customFormat="1" ht="14.25" x14ac:dyDescent="0.2">
      <c r="A353" s="84" t="s">
        <v>9</v>
      </c>
      <c r="B353" s="162">
        <v>12</v>
      </c>
      <c r="C353" s="63">
        <f t="shared" si="7"/>
        <v>1.3598195972667625E-4</v>
      </c>
      <c r="D353" s="77" t="s">
        <v>311</v>
      </c>
      <c r="E353" s="85" t="s">
        <v>146</v>
      </c>
    </row>
    <row r="354" spans="1:5" s="31" customFormat="1" ht="14.25" x14ac:dyDescent="0.2">
      <c r="A354" s="84" t="s">
        <v>9</v>
      </c>
      <c r="B354" s="162">
        <v>10</v>
      </c>
      <c r="C354" s="63">
        <f t="shared" si="7"/>
        <v>1.1331829977223022E-4</v>
      </c>
      <c r="D354" s="77" t="s">
        <v>317</v>
      </c>
      <c r="E354" s="85" t="s">
        <v>151</v>
      </c>
    </row>
    <row r="355" spans="1:5" s="31" customFormat="1" ht="14.25" x14ac:dyDescent="0.2">
      <c r="A355" s="84" t="s">
        <v>9</v>
      </c>
      <c r="B355" s="162">
        <v>9</v>
      </c>
      <c r="C355" s="63">
        <f t="shared" si="7"/>
        <v>1.019864697950072E-4</v>
      </c>
      <c r="D355" s="77" t="s">
        <v>288</v>
      </c>
      <c r="E355" s="85" t="s">
        <v>124</v>
      </c>
    </row>
    <row r="356" spans="1:5" s="31" customFormat="1" ht="14.25" x14ac:dyDescent="0.2">
      <c r="A356" s="84" t="s">
        <v>9</v>
      </c>
      <c r="B356" s="162">
        <v>8</v>
      </c>
      <c r="C356" s="63">
        <f t="shared" si="7"/>
        <v>9.0654639817784179E-5</v>
      </c>
      <c r="D356" s="77" t="s">
        <v>332</v>
      </c>
      <c r="E356" s="85" t="s">
        <v>166</v>
      </c>
    </row>
    <row r="357" spans="1:5" s="31" customFormat="1" ht="14.25" x14ac:dyDescent="0.2">
      <c r="A357" s="84" t="s">
        <v>9</v>
      </c>
      <c r="B357" s="162">
        <v>6</v>
      </c>
      <c r="C357" s="63">
        <f t="shared" si="7"/>
        <v>6.7990979863338124E-5</v>
      </c>
      <c r="D357" s="77" t="s">
        <v>333</v>
      </c>
      <c r="E357" s="85" t="s">
        <v>167</v>
      </c>
    </row>
    <row r="358" spans="1:5" s="31" customFormat="1" ht="14.25" x14ac:dyDescent="0.2">
      <c r="A358" s="84" t="s">
        <v>9</v>
      </c>
      <c r="B358" s="162">
        <v>5</v>
      </c>
      <c r="C358" s="63">
        <f t="shared" si="7"/>
        <v>5.665914988611511E-5</v>
      </c>
      <c r="D358" s="77" t="s">
        <v>345</v>
      </c>
      <c r="E358" s="85" t="s">
        <v>179</v>
      </c>
    </row>
    <row r="359" spans="1:5" s="31" customFormat="1" ht="14.25" x14ac:dyDescent="0.2">
      <c r="A359" s="84" t="s">
        <v>9</v>
      </c>
      <c r="B359" s="162">
        <v>4</v>
      </c>
      <c r="C359" s="63">
        <f t="shared" si="7"/>
        <v>4.5327319908892089E-5</v>
      </c>
      <c r="D359" s="77" t="s">
        <v>302</v>
      </c>
      <c r="E359" s="85" t="s">
        <v>137</v>
      </c>
    </row>
    <row r="360" spans="1:5" s="31" customFormat="1" ht="14.25" x14ac:dyDescent="0.2">
      <c r="A360" s="84" t="s">
        <v>9</v>
      </c>
      <c r="B360" s="162">
        <v>3</v>
      </c>
      <c r="C360" s="63">
        <f t="shared" si="7"/>
        <v>3.3995489931669062E-5</v>
      </c>
      <c r="D360" s="77" t="s">
        <v>329</v>
      </c>
      <c r="E360" s="85" t="s">
        <v>163</v>
      </c>
    </row>
    <row r="361" spans="1:5" s="31" customFormat="1" ht="14.25" x14ac:dyDescent="0.2">
      <c r="A361" s="84" t="s">
        <v>9</v>
      </c>
      <c r="B361" s="162">
        <v>3</v>
      </c>
      <c r="C361" s="63">
        <f t="shared" si="7"/>
        <v>3.3995489931669062E-5</v>
      </c>
      <c r="D361" s="77" t="s">
        <v>336</v>
      </c>
      <c r="E361" s="85" t="s">
        <v>170</v>
      </c>
    </row>
    <row r="362" spans="1:5" s="31" customFormat="1" ht="15" customHeight="1" x14ac:dyDescent="0.2">
      <c r="A362" s="84" t="s">
        <v>9</v>
      </c>
      <c r="B362" s="162">
        <v>3</v>
      </c>
      <c r="C362" s="63">
        <f t="shared" si="7"/>
        <v>3.3995489931669062E-5</v>
      </c>
      <c r="D362" s="77" t="s">
        <v>296</v>
      </c>
      <c r="E362" s="85" t="s">
        <v>132</v>
      </c>
    </row>
    <row r="363" spans="1:5" s="19" customFormat="1" ht="14.25" x14ac:dyDescent="0.2">
      <c r="A363" s="84" t="s">
        <v>9</v>
      </c>
      <c r="B363" s="162">
        <v>1</v>
      </c>
      <c r="C363" s="63">
        <f t="shared" si="7"/>
        <v>1.1331829977223022E-5</v>
      </c>
      <c r="D363" s="77" t="s">
        <v>299</v>
      </c>
      <c r="E363" s="85" t="s">
        <v>134</v>
      </c>
    </row>
    <row r="364" spans="1:5" s="31" customFormat="1" ht="14.25" x14ac:dyDescent="0.2">
      <c r="A364" s="84" t="s">
        <v>9</v>
      </c>
      <c r="B364" s="162">
        <v>1</v>
      </c>
      <c r="C364" s="63">
        <f t="shared" si="7"/>
        <v>1.1331829977223022E-5</v>
      </c>
      <c r="D364" s="77" t="s">
        <v>309</v>
      </c>
      <c r="E364" s="85" t="s">
        <v>144</v>
      </c>
    </row>
    <row r="365" spans="1:5" s="31" customFormat="1" ht="14.25" x14ac:dyDescent="0.2">
      <c r="A365" s="84" t="s">
        <v>9</v>
      </c>
      <c r="B365" s="162">
        <v>1</v>
      </c>
      <c r="C365" s="63">
        <f t="shared" si="7"/>
        <v>1.1331829977223022E-5</v>
      </c>
      <c r="D365" s="77" t="s">
        <v>313</v>
      </c>
      <c r="E365" s="85" t="s">
        <v>121</v>
      </c>
    </row>
    <row r="366" spans="1:5" s="31" customFormat="1" ht="14.25" x14ac:dyDescent="0.2">
      <c r="A366" s="150" t="s">
        <v>347</v>
      </c>
      <c r="B366" s="169">
        <f>SUM(B253:B365)</f>
        <v>88247</v>
      </c>
      <c r="C366" s="151"/>
      <c r="D366" s="151"/>
      <c r="E366" s="152"/>
    </row>
    <row r="367" spans="1:5" s="31" customFormat="1" x14ac:dyDescent="0.2">
      <c r="B367" s="132"/>
    </row>
    <row r="368" spans="1:5" x14ac:dyDescent="0.2">
      <c r="A368" s="31"/>
      <c r="B368" s="132"/>
      <c r="C368" s="31"/>
      <c r="D368" s="31"/>
      <c r="E368" s="31"/>
    </row>
    <row r="369" spans="1:5" x14ac:dyDescent="0.2">
      <c r="A369" s="31"/>
      <c r="B369" s="132"/>
      <c r="C369" s="31"/>
      <c r="D369" s="31"/>
      <c r="E369" s="31"/>
    </row>
    <row r="370" spans="1:5" x14ac:dyDescent="0.2">
      <c r="A370" s="31"/>
      <c r="B370" s="132"/>
      <c r="C370" s="31"/>
      <c r="D370" s="31"/>
      <c r="E370" s="31"/>
    </row>
  </sheetData>
  <mergeCells count="4">
    <mergeCell ref="A1:E1"/>
    <mergeCell ref="A96:E96"/>
    <mergeCell ref="A163:E163"/>
    <mergeCell ref="A251:E2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C31" sqref="C31"/>
    </sheetView>
  </sheetViews>
  <sheetFormatPr defaultRowHeight="12.75" x14ac:dyDescent="0.2"/>
  <cols>
    <col min="1" max="2" width="8.5703125" customWidth="1"/>
    <col min="3" max="3" width="13.28515625" customWidth="1"/>
    <col min="4" max="4" width="4.7109375" bestFit="1" customWidth="1"/>
    <col min="6" max="6" width="13.140625" bestFit="1" customWidth="1"/>
    <col min="7" max="7" width="10.28515625" bestFit="1" customWidth="1"/>
    <col min="8" max="8" width="12" bestFit="1" customWidth="1"/>
    <col min="9" max="9" width="19.85546875" customWidth="1"/>
    <col min="10" max="10" width="14.42578125" customWidth="1"/>
    <col min="11" max="11" width="13.85546875" customWidth="1"/>
    <col min="12" max="12" width="9.140625" style="11"/>
    <col min="13" max="13" width="14.140625" bestFit="1" customWidth="1"/>
    <col min="14" max="14" width="10.28515625" bestFit="1" customWidth="1"/>
    <col min="15" max="15" width="10.140625" bestFit="1" customWidth="1"/>
    <col min="16" max="16" width="18.7109375" bestFit="1" customWidth="1"/>
    <col min="17" max="17" width="10" bestFit="1" customWidth="1"/>
  </cols>
  <sheetData>
    <row r="1" spans="1:18" x14ac:dyDescent="0.2">
      <c r="A1" s="176" t="s">
        <v>0</v>
      </c>
      <c r="B1" s="177" t="s">
        <v>1</v>
      </c>
      <c r="C1" s="177" t="s">
        <v>2</v>
      </c>
      <c r="D1" s="178"/>
    </row>
    <row r="2" spans="1:18" ht="24" x14ac:dyDescent="0.2">
      <c r="A2" s="179" t="s">
        <v>3</v>
      </c>
      <c r="B2" s="180" t="s">
        <v>4</v>
      </c>
      <c r="C2" s="181">
        <v>27616</v>
      </c>
      <c r="D2" s="182">
        <f>C2/SUM($C$2:$C$4)</f>
        <v>0.19110559040596789</v>
      </c>
      <c r="F2" s="174"/>
      <c r="G2" s="174" t="s">
        <v>3</v>
      </c>
      <c r="H2" s="174" t="s">
        <v>7</v>
      </c>
      <c r="I2" s="174" t="s">
        <v>8</v>
      </c>
      <c r="J2" s="174" t="s">
        <v>9</v>
      </c>
      <c r="K2" s="174" t="s">
        <v>10</v>
      </c>
      <c r="M2" s="174"/>
      <c r="N2" s="174" t="s">
        <v>3</v>
      </c>
      <c r="O2" s="174" t="s">
        <v>7</v>
      </c>
      <c r="P2" s="174" t="s">
        <v>8</v>
      </c>
      <c r="Q2" s="174" t="s">
        <v>9</v>
      </c>
      <c r="R2" s="174" t="s">
        <v>10</v>
      </c>
    </row>
    <row r="3" spans="1:18" ht="24" x14ac:dyDescent="0.2">
      <c r="A3" s="179" t="s">
        <v>3</v>
      </c>
      <c r="B3" s="180" t="s">
        <v>5</v>
      </c>
      <c r="C3" s="181">
        <v>60217.75</v>
      </c>
      <c r="D3" s="182">
        <f t="shared" ref="D3:D4" si="0">C3/SUM($C$2:$C$4)</f>
        <v>0.41671308903059723</v>
      </c>
      <c r="F3" s="174" t="s">
        <v>184</v>
      </c>
      <c r="G3" s="125">
        <f>C2</f>
        <v>27616</v>
      </c>
      <c r="H3" s="125">
        <f>C5</f>
        <v>4334.25</v>
      </c>
      <c r="I3" s="125">
        <f>C8</f>
        <v>20841.25</v>
      </c>
      <c r="J3" s="125">
        <f>C11</f>
        <v>166151</v>
      </c>
      <c r="K3" s="125">
        <f>C14</f>
        <v>218942.5</v>
      </c>
      <c r="M3" s="174" t="s">
        <v>184</v>
      </c>
      <c r="N3" s="9">
        <f>G3/SUM(G$3:G$5)</f>
        <v>0.19110559040596789</v>
      </c>
      <c r="O3" s="9">
        <f t="shared" ref="O3:R5" si="1">H3/SUM(H$3:H$5)</f>
        <v>0.11716722534602077</v>
      </c>
      <c r="P3" s="9">
        <f t="shared" si="1"/>
        <v>0.12826529136446022</v>
      </c>
      <c r="Q3" s="9">
        <f t="shared" si="1"/>
        <v>0.30307330718205538</v>
      </c>
      <c r="R3" s="9">
        <f t="shared" si="1"/>
        <v>0.23326055787885963</v>
      </c>
    </row>
    <row r="4" spans="1:18" ht="24" x14ac:dyDescent="0.2">
      <c r="A4" s="179" t="s">
        <v>3</v>
      </c>
      <c r="B4" s="180" t="s">
        <v>6</v>
      </c>
      <c r="C4" s="181">
        <v>56672.75</v>
      </c>
      <c r="D4" s="182">
        <f t="shared" si="0"/>
        <v>0.39218132056343485</v>
      </c>
      <c r="F4" s="174" t="s">
        <v>182</v>
      </c>
      <c r="G4" s="125">
        <f>C3</f>
        <v>60217.75</v>
      </c>
      <c r="H4" s="125">
        <f>C6</f>
        <v>20224.25</v>
      </c>
      <c r="I4" s="125">
        <f>C9</f>
        <v>85343</v>
      </c>
      <c r="J4" s="125">
        <f>C12</f>
        <v>191034.75</v>
      </c>
      <c r="K4" s="125">
        <f>C15</f>
        <v>356819.75</v>
      </c>
      <c r="M4" s="174" t="s">
        <v>182</v>
      </c>
      <c r="N4" s="9">
        <f t="shared" ref="N4:N5" si="2">G4/SUM(G$3:G$5)</f>
        <v>0.41671308903059723</v>
      </c>
      <c r="O4" s="9">
        <f t="shared" si="1"/>
        <v>0.54671956098615915</v>
      </c>
      <c r="P4" s="9">
        <f t="shared" si="1"/>
        <v>0.52523455939145336</v>
      </c>
      <c r="Q4" s="9">
        <f t="shared" si="1"/>
        <v>0.34846334640897231</v>
      </c>
      <c r="R4" s="9">
        <f t="shared" si="1"/>
        <v>0.38015448780933453</v>
      </c>
    </row>
    <row r="5" spans="1:18" ht="24" x14ac:dyDescent="0.2">
      <c r="A5" s="179" t="s">
        <v>7</v>
      </c>
      <c r="B5" s="180" t="s">
        <v>4</v>
      </c>
      <c r="C5" s="181">
        <v>4334.25</v>
      </c>
      <c r="D5" s="182">
        <f>C5/SUM($C$5:$C$7)</f>
        <v>0.11716722534602077</v>
      </c>
      <c r="F5" s="174" t="s">
        <v>183</v>
      </c>
      <c r="G5" s="125">
        <f>C4</f>
        <v>56672.75</v>
      </c>
      <c r="H5" s="125">
        <f>C7</f>
        <v>12433.5</v>
      </c>
      <c r="I5" s="125">
        <f>C10</f>
        <v>56301.25</v>
      </c>
      <c r="J5" s="125">
        <f>C12</f>
        <v>191034.75</v>
      </c>
      <c r="K5" s="125">
        <f>C16</f>
        <v>362855.5</v>
      </c>
      <c r="M5" s="174" t="s">
        <v>183</v>
      </c>
      <c r="N5" s="9">
        <f t="shared" si="2"/>
        <v>0.39218132056343485</v>
      </c>
      <c r="O5" s="9">
        <f t="shared" si="1"/>
        <v>0.33611321366782004</v>
      </c>
      <c r="P5" s="9">
        <f t="shared" si="1"/>
        <v>0.3465001492440864</v>
      </c>
      <c r="Q5" s="9">
        <f t="shared" si="1"/>
        <v>0.34846334640897231</v>
      </c>
      <c r="R5" s="9">
        <f t="shared" si="1"/>
        <v>0.38658495431180584</v>
      </c>
    </row>
    <row r="6" spans="1:18" ht="24" x14ac:dyDescent="0.2">
      <c r="A6" s="179" t="s">
        <v>7</v>
      </c>
      <c r="B6" s="180" t="s">
        <v>5</v>
      </c>
      <c r="C6" s="181">
        <v>20224.25</v>
      </c>
      <c r="D6" s="182">
        <f>C6/SUM($C$5:$C$7)</f>
        <v>0.54671956098615915</v>
      </c>
    </row>
    <row r="7" spans="1:18" ht="24" x14ac:dyDescent="0.2">
      <c r="A7" s="179" t="s">
        <v>7</v>
      </c>
      <c r="B7" s="180" t="s">
        <v>6</v>
      </c>
      <c r="C7" s="181">
        <v>12433.5</v>
      </c>
      <c r="D7" s="182">
        <f t="shared" ref="D7" si="3">C7/SUM($C$5:$C$7)</f>
        <v>0.33611321366782004</v>
      </c>
    </row>
    <row r="8" spans="1:18" ht="24" x14ac:dyDescent="0.2">
      <c r="A8" s="179" t="s">
        <v>8</v>
      </c>
      <c r="B8" s="180" t="s">
        <v>4</v>
      </c>
      <c r="C8" s="181">
        <v>20841.25</v>
      </c>
      <c r="D8" s="182">
        <f>C8/SUM($C$8:$C$10)</f>
        <v>0.12826529136446022</v>
      </c>
    </row>
    <row r="9" spans="1:18" ht="24" x14ac:dyDescent="0.2">
      <c r="A9" s="179" t="s">
        <v>8</v>
      </c>
      <c r="B9" s="180" t="s">
        <v>5</v>
      </c>
      <c r="C9" s="181">
        <v>85343</v>
      </c>
      <c r="D9" s="182">
        <f t="shared" ref="D9:D10" si="4">C9/SUM($C$8:$C$10)</f>
        <v>0.52523455939145336</v>
      </c>
    </row>
    <row r="10" spans="1:18" ht="24" x14ac:dyDescent="0.2">
      <c r="A10" s="179" t="s">
        <v>8</v>
      </c>
      <c r="B10" s="180" t="s">
        <v>6</v>
      </c>
      <c r="C10" s="181">
        <v>56301.25</v>
      </c>
      <c r="D10" s="182">
        <f t="shared" si="4"/>
        <v>0.3465001492440864</v>
      </c>
    </row>
    <row r="11" spans="1:18" ht="24" x14ac:dyDescent="0.2">
      <c r="A11" s="179" t="s">
        <v>9</v>
      </c>
      <c r="B11" s="180" t="s">
        <v>4</v>
      </c>
      <c r="C11" s="181">
        <v>166151</v>
      </c>
      <c r="D11" s="182">
        <f>C11/SUM($C$11:$C$13)</f>
        <v>0.27941737245825687</v>
      </c>
    </row>
    <row r="12" spans="1:18" ht="24" x14ac:dyDescent="0.2">
      <c r="A12" s="179" t="s">
        <v>9</v>
      </c>
      <c r="B12" s="180" t="s">
        <v>5</v>
      </c>
      <c r="C12" s="181">
        <v>191034.75</v>
      </c>
      <c r="D12" s="182">
        <f t="shared" ref="D12:D13" si="5">C12/SUM($C$11:$C$13)</f>
        <v>0.32126455990767427</v>
      </c>
    </row>
    <row r="13" spans="1:18" ht="24" x14ac:dyDescent="0.2">
      <c r="A13" s="179" t="s">
        <v>9</v>
      </c>
      <c r="B13" s="180" t="s">
        <v>6</v>
      </c>
      <c r="C13" s="181">
        <v>237448</v>
      </c>
      <c r="D13" s="182">
        <f t="shared" si="5"/>
        <v>0.39931806763406885</v>
      </c>
    </row>
    <row r="14" spans="1:18" ht="24" x14ac:dyDescent="0.2">
      <c r="A14" s="179" t="s">
        <v>10</v>
      </c>
      <c r="B14" s="180" t="s">
        <v>4</v>
      </c>
      <c r="C14" s="181">
        <v>218942.5</v>
      </c>
      <c r="D14" s="182">
        <f>C14/SUM($C$14:$C$16)</f>
        <v>0.23326055787885963</v>
      </c>
    </row>
    <row r="15" spans="1:18" x14ac:dyDescent="0.2">
      <c r="A15" s="179" t="s">
        <v>10</v>
      </c>
      <c r="B15" s="180" t="s">
        <v>5</v>
      </c>
      <c r="C15" s="181">
        <v>356819.75</v>
      </c>
      <c r="D15" s="182">
        <f t="shared" ref="D15:D16" si="6">C15/SUM($C$14:$C$16)</f>
        <v>0.38015448780933453</v>
      </c>
    </row>
    <row r="16" spans="1:18" ht="24" x14ac:dyDescent="0.2">
      <c r="A16" s="183" t="s">
        <v>10</v>
      </c>
      <c r="B16" s="184" t="s">
        <v>6</v>
      </c>
      <c r="C16" s="185">
        <v>362855.5</v>
      </c>
      <c r="D16" s="186">
        <f t="shared" si="6"/>
        <v>0.38658495431180584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F2" activeCellId="1" sqref="M2:R2 F2:K2"/>
    </sheetView>
  </sheetViews>
  <sheetFormatPr defaultRowHeight="12.75" x14ac:dyDescent="0.2"/>
  <cols>
    <col min="1" max="1" width="9.140625" style="187"/>
    <col min="2" max="2" width="19.42578125" style="187" customWidth="1"/>
    <col min="3" max="3" width="10.7109375" style="187" bestFit="1" customWidth="1"/>
    <col min="6" max="6" width="15" customWidth="1"/>
    <col min="7" max="7" width="9.5703125" bestFit="1" customWidth="1"/>
    <col min="9" max="9" width="18.7109375" bestFit="1" customWidth="1"/>
    <col min="10" max="10" width="10" bestFit="1" customWidth="1"/>
    <col min="11" max="11" width="11.5703125" bestFit="1" customWidth="1"/>
    <col min="13" max="13" width="21.85546875" bestFit="1" customWidth="1"/>
  </cols>
  <sheetData>
    <row r="1" spans="1:18" x14ac:dyDescent="0.2">
      <c r="A1" s="188" t="s">
        <v>0</v>
      </c>
      <c r="B1" s="188" t="s">
        <v>1</v>
      </c>
      <c r="C1" s="188" t="s">
        <v>2</v>
      </c>
    </row>
    <row r="2" spans="1:18" x14ac:dyDescent="0.2">
      <c r="A2" s="189" t="s">
        <v>3</v>
      </c>
      <c r="B2" s="189" t="s">
        <v>11</v>
      </c>
      <c r="C2" s="190">
        <v>60842.25</v>
      </c>
      <c r="F2" s="174"/>
      <c r="G2" s="174" t="s">
        <v>3</v>
      </c>
      <c r="H2" s="174" t="s">
        <v>7</v>
      </c>
      <c r="I2" s="174" t="s">
        <v>8</v>
      </c>
      <c r="J2" s="174" t="s">
        <v>9</v>
      </c>
      <c r="K2" s="174" t="s">
        <v>10</v>
      </c>
      <c r="M2" s="174"/>
      <c r="N2" s="174" t="s">
        <v>3</v>
      </c>
      <c r="O2" s="174" t="s">
        <v>7</v>
      </c>
      <c r="P2" s="174" t="s">
        <v>8</v>
      </c>
      <c r="Q2" s="174" t="s">
        <v>9</v>
      </c>
      <c r="R2" s="174" t="s">
        <v>10</v>
      </c>
    </row>
    <row r="3" spans="1:18" x14ac:dyDescent="0.2">
      <c r="A3" s="189" t="s">
        <v>3</v>
      </c>
      <c r="B3" s="189" t="s">
        <v>12</v>
      </c>
      <c r="C3" s="190">
        <v>30537.75</v>
      </c>
      <c r="F3" s="191" t="s">
        <v>11</v>
      </c>
      <c r="G3" s="125">
        <f>C2</f>
        <v>60842.25</v>
      </c>
      <c r="H3" s="125">
        <f>C6</f>
        <v>23043</v>
      </c>
      <c r="I3" s="125">
        <f>C10</f>
        <v>98865</v>
      </c>
      <c r="J3" s="125">
        <f>C14</f>
        <v>181297.25</v>
      </c>
      <c r="K3" s="125">
        <f>SUM(G3:J3)</f>
        <v>364047.5</v>
      </c>
      <c r="M3" s="191" t="s">
        <v>11</v>
      </c>
      <c r="N3" s="9">
        <f>G3/SUM(G$3:G$6)</f>
        <v>0.45841440742296469</v>
      </c>
      <c r="O3" s="9">
        <f t="shared" ref="O3:Q6" si="0">H3/SUM(H$3:H$6)</f>
        <v>0.62131445904954496</v>
      </c>
      <c r="P3" s="9">
        <f t="shared" si="0"/>
        <v>0.69656964199216165</v>
      </c>
      <c r="Q3" s="9">
        <f t="shared" si="0"/>
        <v>0.31690004824365142</v>
      </c>
      <c r="R3" s="7">
        <f>SUM(N3:Q3)</f>
        <v>2.0931985567083227</v>
      </c>
    </row>
    <row r="4" spans="1:18" x14ac:dyDescent="0.2">
      <c r="A4" s="189" t="s">
        <v>3</v>
      </c>
      <c r="B4" s="189" t="s">
        <v>13</v>
      </c>
      <c r="C4" s="190">
        <v>31278.25</v>
      </c>
      <c r="F4" s="191" t="s">
        <v>12</v>
      </c>
      <c r="G4" s="125">
        <f>C3</f>
        <v>30537.75</v>
      </c>
      <c r="H4" s="125">
        <f>C7</f>
        <v>9447.25</v>
      </c>
      <c r="I4" s="125">
        <f>C11</f>
        <v>30023.5</v>
      </c>
      <c r="J4" s="125">
        <f>C15</f>
        <v>111104.25</v>
      </c>
      <c r="K4" s="125">
        <f t="shared" ref="K4:K6" si="1">SUM(G4:J4)</f>
        <v>181112.75</v>
      </c>
      <c r="M4" s="191" t="s">
        <v>12</v>
      </c>
      <c r="N4" s="9">
        <f t="shared" ref="N4:N6" si="2">G4/SUM(G$3:G$6)</f>
        <v>0.23008591185041052</v>
      </c>
      <c r="O4" s="9">
        <f t="shared" si="0"/>
        <v>0.25472868217054262</v>
      </c>
      <c r="P4" s="9">
        <f t="shared" si="0"/>
        <v>0.21153551455370118</v>
      </c>
      <c r="Q4" s="9">
        <f t="shared" si="0"/>
        <v>0.19420560535294776</v>
      </c>
      <c r="R4" s="7">
        <f t="shared" ref="R4:R6" si="3">SUM(N4:Q4)</f>
        <v>0.89055571392760213</v>
      </c>
    </row>
    <row r="5" spans="1:18" x14ac:dyDescent="0.2">
      <c r="A5" s="189" t="s">
        <v>3</v>
      </c>
      <c r="B5" s="189" t="s">
        <v>14</v>
      </c>
      <c r="C5" s="190">
        <v>10065</v>
      </c>
      <c r="F5" s="191" t="s">
        <v>13</v>
      </c>
      <c r="G5" s="125">
        <f>C4</f>
        <v>31278.25</v>
      </c>
      <c r="H5" s="125">
        <f>C8</f>
        <v>3103.5</v>
      </c>
      <c r="I5" s="125">
        <f>C12</f>
        <v>6132</v>
      </c>
      <c r="J5" s="125">
        <f>C16</f>
        <v>185314.5</v>
      </c>
      <c r="K5" s="125">
        <f t="shared" si="1"/>
        <v>225828.25</v>
      </c>
      <c r="M5" s="191" t="s">
        <v>13</v>
      </c>
      <c r="N5" s="9">
        <f t="shared" si="2"/>
        <v>0.23566519053745294</v>
      </c>
      <c r="O5" s="9">
        <f t="shared" si="0"/>
        <v>8.3680485338725991E-2</v>
      </c>
      <c r="P5" s="9">
        <f t="shared" si="0"/>
        <v>4.3204016028887224E-2</v>
      </c>
      <c r="Q5" s="9">
        <f t="shared" si="0"/>
        <v>0.32392203406421299</v>
      </c>
      <c r="R5" s="7">
        <f t="shared" si="3"/>
        <v>0.68647172596927919</v>
      </c>
    </row>
    <row r="6" spans="1:18" x14ac:dyDescent="0.2">
      <c r="A6" s="189" t="s">
        <v>7</v>
      </c>
      <c r="B6" s="189" t="s">
        <v>11</v>
      </c>
      <c r="C6" s="190">
        <v>23043</v>
      </c>
      <c r="F6" s="191" t="s">
        <v>14</v>
      </c>
      <c r="G6" s="125">
        <f>C5</f>
        <v>10065</v>
      </c>
      <c r="H6" s="125">
        <f>C9</f>
        <v>1493.75</v>
      </c>
      <c r="I6" s="125">
        <f>C13</f>
        <v>6910.75</v>
      </c>
      <c r="J6" s="125">
        <f>C17</f>
        <v>94380</v>
      </c>
      <c r="K6" s="125">
        <f t="shared" si="1"/>
        <v>112849.5</v>
      </c>
      <c r="M6" s="191" t="s">
        <v>14</v>
      </c>
      <c r="N6" s="9">
        <f t="shared" si="2"/>
        <v>7.5834490189171835E-2</v>
      </c>
      <c r="O6" s="9">
        <f t="shared" si="0"/>
        <v>4.0276373441186383E-2</v>
      </c>
      <c r="P6" s="9">
        <f t="shared" si="0"/>
        <v>4.8690827425249904E-2</v>
      </c>
      <c r="Q6" s="9">
        <f t="shared" si="0"/>
        <v>0.16497231233918783</v>
      </c>
      <c r="R6" s="7">
        <f t="shared" si="3"/>
        <v>0.32977400339479596</v>
      </c>
    </row>
    <row r="7" spans="1:18" x14ac:dyDescent="0.2">
      <c r="A7" s="189" t="s">
        <v>7</v>
      </c>
      <c r="B7" s="189" t="s">
        <v>12</v>
      </c>
      <c r="C7" s="190">
        <v>9447.25</v>
      </c>
    </row>
    <row r="8" spans="1:18" x14ac:dyDescent="0.2">
      <c r="A8" s="189" t="s">
        <v>7</v>
      </c>
      <c r="B8" s="189" t="s">
        <v>13</v>
      </c>
      <c r="C8" s="190">
        <v>3103.5</v>
      </c>
    </row>
    <row r="9" spans="1:18" x14ac:dyDescent="0.2">
      <c r="A9" s="189" t="s">
        <v>7</v>
      </c>
      <c r="B9" s="189" t="s">
        <v>14</v>
      </c>
      <c r="C9" s="190">
        <v>1493.75</v>
      </c>
    </row>
    <row r="10" spans="1:18" ht="22.5" x14ac:dyDescent="0.2">
      <c r="A10" s="189" t="s">
        <v>8</v>
      </c>
      <c r="B10" s="189" t="s">
        <v>11</v>
      </c>
      <c r="C10" s="190">
        <v>98865</v>
      </c>
    </row>
    <row r="11" spans="1:18" ht="22.5" x14ac:dyDescent="0.2">
      <c r="A11" s="189" t="s">
        <v>8</v>
      </c>
      <c r="B11" s="189" t="s">
        <v>12</v>
      </c>
      <c r="C11" s="190">
        <v>30023.5</v>
      </c>
    </row>
    <row r="12" spans="1:18" ht="22.5" x14ac:dyDescent="0.2">
      <c r="A12" s="189" t="s">
        <v>8</v>
      </c>
      <c r="B12" s="189" t="s">
        <v>13</v>
      </c>
      <c r="C12" s="190">
        <v>6132</v>
      </c>
    </row>
    <row r="13" spans="1:18" ht="22.5" x14ac:dyDescent="0.2">
      <c r="A13" s="189" t="s">
        <v>8</v>
      </c>
      <c r="B13" s="189" t="s">
        <v>14</v>
      </c>
      <c r="C13" s="190">
        <v>6910.75</v>
      </c>
    </row>
    <row r="14" spans="1:18" x14ac:dyDescent="0.2">
      <c r="A14" s="189" t="s">
        <v>9</v>
      </c>
      <c r="B14" s="189" t="s">
        <v>11</v>
      </c>
      <c r="C14" s="190">
        <v>181297.25</v>
      </c>
    </row>
    <row r="15" spans="1:18" x14ac:dyDescent="0.2">
      <c r="A15" s="189" t="s">
        <v>9</v>
      </c>
      <c r="B15" s="189" t="s">
        <v>12</v>
      </c>
      <c r="C15" s="190">
        <v>111104.25</v>
      </c>
    </row>
    <row r="16" spans="1:18" x14ac:dyDescent="0.2">
      <c r="A16" s="189" t="s">
        <v>9</v>
      </c>
      <c r="B16" s="189" t="s">
        <v>13</v>
      </c>
      <c r="C16" s="190">
        <v>185314.5</v>
      </c>
    </row>
    <row r="17" spans="1:3" x14ac:dyDescent="0.2">
      <c r="A17" s="189" t="s">
        <v>9</v>
      </c>
      <c r="B17" s="189" t="s">
        <v>14</v>
      </c>
      <c r="C17" s="190">
        <v>94380</v>
      </c>
    </row>
    <row r="18" spans="1:3" x14ac:dyDescent="0.2">
      <c r="A18" s="189" t="s">
        <v>10</v>
      </c>
      <c r="B18" s="189" t="s">
        <v>11</v>
      </c>
      <c r="C18" s="190">
        <v>364047.5</v>
      </c>
    </row>
    <row r="19" spans="1:3" x14ac:dyDescent="0.2">
      <c r="A19" s="189" t="s">
        <v>10</v>
      </c>
      <c r="B19" s="189" t="s">
        <v>12</v>
      </c>
      <c r="C19" s="190">
        <v>181112.75</v>
      </c>
    </row>
    <row r="20" spans="1:3" x14ac:dyDescent="0.2">
      <c r="A20" s="189" t="s">
        <v>10</v>
      </c>
      <c r="B20" s="189" t="s">
        <v>13</v>
      </c>
      <c r="C20" s="190">
        <v>225828.25</v>
      </c>
    </row>
    <row r="21" spans="1:3" x14ac:dyDescent="0.2">
      <c r="A21" s="189" t="s">
        <v>10</v>
      </c>
      <c r="B21" s="189" t="s">
        <v>14</v>
      </c>
      <c r="C21" s="190">
        <v>112849.5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Overall_figures_Europe</vt:lpstr>
      <vt:lpstr>Overall_Indust_msw_packaging</vt:lpstr>
      <vt:lpstr>Overall_MSW_material</vt:lpstr>
      <vt:lpstr>Length_coastline</vt:lpstr>
      <vt:lpstr>Top_fifteen_items_v2</vt:lpstr>
      <vt:lpstr>Top_fifteen_items_100m_v2</vt:lpstr>
      <vt:lpstr>Litter_Category_Frequency_v2</vt:lpstr>
      <vt:lpstr>Geography_origin_v2</vt:lpstr>
      <vt:lpstr>LCA_v2</vt:lpstr>
      <vt:lpstr>Litter_intention_v2</vt:lpstr>
      <vt:lpstr>Materials_v2</vt:lpstr>
      <vt:lpstr>Pathway_v2</vt:lpstr>
      <vt:lpstr>Packaging_type_v2</vt:lpstr>
      <vt:lpstr>Sea_or_land_origin_v2</vt:lpstr>
      <vt:lpstr>Sector_regional_v2</vt:lpstr>
      <vt:lpstr>Source_activity_v2</vt:lpstr>
      <vt:lpstr>Use_categories_v2</vt:lpstr>
      <vt:lpstr>Use_durability_v2</vt:lpstr>
      <vt:lpstr>Activity_packaging_v2</vt:lpstr>
      <vt:lpstr>MSW_materials_v2</vt:lpstr>
      <vt:lpstr>v2_packaging material</vt:lpstr>
      <vt:lpstr>Blad1</vt:lpstr>
    </vt:vector>
  </TitlesOfParts>
  <Company>ARCADIS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Raport, Linde</dc:creator>
  <cp:lastModifiedBy>Van Acoleyen, Mike</cp:lastModifiedBy>
  <dcterms:created xsi:type="dcterms:W3CDTF">2013-12-06T12:21:00Z</dcterms:created>
  <dcterms:modified xsi:type="dcterms:W3CDTF">2014-06-30T13:27:45Z</dcterms:modified>
</cp:coreProperties>
</file>